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7.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drawings/charts/chart3.xml" ContentType="application/vnd.openxmlformats-officedocument.drawingml.char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drawings/drawing4.xml" ContentType="application/vnd.openxmlformats-officedocument.drawing+xml"/>
  <Override PartName="/xl/drawings/charts/chart4.xml" ContentType="application/vnd.openxmlformats-officedocument.drawingml.char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drawings/drawing5.xml" ContentType="application/vnd.openxmlformats-officedocument.drawing+xml"/>
  <Override PartName="/xl/drawings/charts/chart5.xml" ContentType="application/vnd.openxmlformats-officedocument.drawingml.chart+xml"/>
  <Override PartName="/xl/drawings/charts/chart6.xml" ContentType="application/vnd.openxmlformats-officedocument.drawingml.chart+xml"/>
  <Override PartName="/xl/drawings/charts/chart7.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7266bd31badd4cd8" /></Relationships>
</file>

<file path=xl/workbook.xml><?xml version="1.0" encoding="utf-8"?>
<x:workbook xmlns:x="http://schemas.openxmlformats.org/spreadsheetml/2006/main">
  <x:sheets>
    <x:sheet xmlns:r="http://schemas.openxmlformats.org/officeDocument/2006/relationships" name="Master-Matrix" sheetId="1" r:id="R68151469d8414c9a"/>
    <x:sheet xmlns:r="http://schemas.openxmlformats.org/officeDocument/2006/relationships" name="Zusammenfassung" sheetId="2" r:id="R9aa7a00ef6bd4421"/>
    <x:sheet xmlns:r="http://schemas.openxmlformats.org/officeDocument/2006/relationships" name="Methodik" sheetId="3" r:id="R92132d7e9de0422b"/>
    <x:sheet xmlns:r="http://schemas.openxmlformats.org/officeDocument/2006/relationships" name="Quellen" sheetId="4" r:id="R233101e34992412a"/>
    <x:sheet xmlns:r="http://schemas.openxmlformats.org/officeDocument/2006/relationships" name="Recherche-Log" sheetId="5" r:id="Ra17ce6bbd7ad4d1e"/>
    <x:sheet xmlns:r="http://schemas.openxmlformats.org/officeDocument/2006/relationships" name="Konsolidierung" sheetId="6" r:id="R77ffd00460d143e4"/>
    <x:sheet xmlns:r="http://schemas.openxmlformats.org/officeDocument/2006/relationships" name="Kommunale Ebene" sheetId="7" r:id="R828e6a2cd1a347b8"/>
    <x:sheet xmlns:r="http://schemas.openxmlformats.org/officeDocument/2006/relationships" name="400-Mrd-Rekonstruktion" sheetId="8" r:id="R96bb1fdf9cd64d71"/>
    <x:sheet xmlns:r="http://schemas.openxmlformats.org/officeDocument/2006/relationships" name="AsylbLG Details" sheetId="9" r:id="R310d684a91aa4b1e"/>
    <x:sheet xmlns:r="http://schemas.openxmlformats.org/officeDocument/2006/relationships" name="AsylbLG Länder" sheetId="10" r:id="Ra7346c33e96b4861"/>
    <x:sheet xmlns:r="http://schemas.openxmlformats.org/officeDocument/2006/relationships" name="SGB II Fluchtkontext" sheetId="11" r:id="Rd0c3c7eaa2f54528"/>
    <x:sheet xmlns:r="http://schemas.openxmlformats.org/officeDocument/2006/relationships" name="SGB II-XII Bund" sheetId="12" r:id="R8617d796788d4b28"/>
    <x:sheet xmlns:r="http://schemas.openxmlformats.org/officeDocument/2006/relationships" name="Konsolidierte Eigenrechnung" sheetId="13" r:id="Rdf0a6bb9f7c647c6"/>
    <x:sheet xmlns:r="http://schemas.openxmlformats.org/officeDocument/2006/relationships" name="100-Mrd-Stresstest" sheetId="14" r:id="R4a384d35b17f43ab"/>
    <x:sheet xmlns:r="http://schemas.openxmlformats.org/officeDocument/2006/relationships" name="Harms-Rekonstruktion" sheetId="15" r:id="Rb32cb7b396ce4bd6"/>
    <x:sheet xmlns:r="http://schemas.openxmlformats.org/officeDocument/2006/relationships" name="Korridorrechnung" sheetId="16" r:id="R0235bb2c2cc94eb4"/>
    <x:sheet xmlns:r="http://schemas.openxmlformats.org/officeDocument/2006/relationships" name="Bayern Detail" sheetId="17" r:id="R7cdc1635dcfb406b"/>
    <x:sheet xmlns:r="http://schemas.openxmlformats.org/officeDocument/2006/relationships" name="BW_HE_BE Detail" sheetId="18" r:id="Rf8efae39f2854e76"/>
    <x:sheet xmlns:r="http://schemas.openxmlformats.org/officeDocument/2006/relationships" name="2019-2021 Detail" sheetId="19" r:id="Re6be8f655bd64b91"/>
    <x:sheet xmlns:r="http://schemas.openxmlformats.org/officeDocument/2006/relationships" name="2016-2018 Detail" sheetId="20" r:id="R465963f3abc143e3"/>
    <x:sheet xmlns:r="http://schemas.openxmlformats.org/officeDocument/2006/relationships" name="2022 Detail" sheetId="21" r:id="Re9a0309c69f54825"/>
    <x:sheet xmlns:r="http://schemas.openxmlformats.org/officeDocument/2006/relationships" name="2023-2025 Restlücken" sheetId="22" r:id="R086566cd4f1c47d4"/>
    <x:sheet xmlns:r="http://schemas.openxmlformats.org/officeDocument/2006/relationships" name="Konsolidierung 2.0" sheetId="23" r:id="R31811a5c34ee4acb"/>
    <x:sheet xmlns:r="http://schemas.openxmlformats.org/officeDocument/2006/relationships" name="Transferabgleich" sheetId="24" r:id="R4b90b2f8c1274e7d"/>
    <x:sheet xmlns:r="http://schemas.openxmlformats.org/officeDocument/2006/relationships" name="Transfer-Matching" sheetId="25" r:id="R6f0e79c3a53f47be"/>
    <x:sheet xmlns:r="http://schemas.openxmlformats.org/officeDocument/2006/relationships" name="Finale Bewertung" sheetId="26" r:id="Radca28e64f1840f8"/>
    <x:sheet xmlns:r="http://schemas.openxmlformats.org/officeDocument/2006/relationships" name="Audit v31" sheetId="27" r:id="Rfba0308b57074594"/>
    <x:sheet xmlns:r="http://schemas.openxmlformats.org/officeDocument/2006/relationships" name="Observed-Estimated-Unknown" sheetId="28" r:id="Ra3ade74a420549d2"/>
    <x:sheet xmlns:r="http://schemas.openxmlformats.org/officeDocument/2006/relationships" name="Imputierte Landjahre" sheetId="29" r:id="R4f2e50365bc14eab"/>
    <x:sheet xmlns:r="http://schemas.openxmlformats.org/officeDocument/2006/relationships" name="Modellvalidierung" sheetId="30" r:id="Rfb86743db70344f8"/>
    <x:sheet xmlns:r="http://schemas.openxmlformats.org/officeDocument/2006/relationships" name="Bundeshaushalt-Vergleich" sheetId="31" r:id="R1548dea28ee947a1"/>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
    <x:numFmt numFmtId="201" formatCode="0"/>
    <x:numFmt numFmtId="202" formatCode="0.0%"/>
    <x:numFmt numFmtId="203" formatCode="#,##0.000"/>
    <x:numFmt numFmtId="204" formatCode="#,##0"/>
    <x:numFmt numFmtId="205" formatCode="#,##0.00"/>
    <x:numFmt numFmtId="206" formatCode="0.000"/>
  </x:numFmts>
  <x:fonts count="7">
    <x:font>
      <x:sz val="11"/>
      <x:name val="Carlito"/>
    </x:font>
    <x:font>
      <x:b/>
      <x:sz val="11"/>
      <x:color rgb="FFFFFFFF"/>
      <x:name val="Carlito"/>
    </x:font>
    <x:font>
      <x:b/>
      <x:sz val="14"/>
      <x:color rgb="FFFFFFFF"/>
      <x:name val="Carlito"/>
    </x:font>
    <x:font>
      <x:b/>
      <x:sz val="11"/>
      <x:color rgb="FF163A5F"/>
      <x:name val="Carlito"/>
    </x:font>
    <x:font>
      <x:b/>
      <x:sz val="11"/>
      <x:color rgb="FF7A4E00"/>
      <x:name val="Carlito"/>
    </x:font>
    <x:font>
      <x:b/>
      <x:sz val="15"/>
      <x:color rgb="FFFFFFFF"/>
      <x:name val="Carlito"/>
    </x:font>
    <x:font>
      <x:b/>
      <x:sz val="11"/>
      <x:color rgb="FF2F5D31"/>
      <x:name val="Carlito"/>
    </x:font>
  </x:fonts>
  <x:fills count="81">
    <x:fill>
      <x:patternFill patternType="none"/>
    </x:fill>
    <x:fill>
      <x:patternFill patternType="gray125"/>
    </x:fill>
    <x:fill>
      <x:patternFill patternType="solid">
        <x:fgColor rgb="FF163A5F"/>
      </x:patternFill>
    </x:fill>
    <x:fill>
      <x:patternFill patternType="solid">
        <x:fgColor rgb="FF7A4E00"/>
      </x:patternFill>
    </x:fill>
    <x:fill>
      <x:patternFill patternType="solid">
        <x:fgColor rgb="FF163A5F"/>
      </x:patternFill>
    </x:fill>
    <x:fill>
      <x:patternFill patternType="solid">
        <x:fgColor rgb="FF2F6B4F"/>
      </x:patternFill>
    </x:fill>
    <x:fill>
      <x:patternFill patternType="solid">
        <x:fgColor rgb="FF163A5F"/>
      </x:patternFill>
    </x:fill>
    <x:fill>
      <x:patternFill patternType="solid">
        <x:fgColor rgb="FF7A4E00"/>
      </x:patternFill>
    </x:fill>
    <x:fill>
      <x:patternFill patternType="solid">
        <x:fgColor rgb="FF163A5F"/>
      </x:patternFill>
    </x:fill>
    <x:fill>
      <x:patternFill patternType="solid">
        <x:fgColor rgb="FFDCE6F1"/>
      </x:patternFill>
    </x:fill>
    <x:fill>
      <x:patternFill patternType="solid">
        <x:fgColor rgb="FF7A4E00"/>
      </x:patternFill>
    </x:fill>
    <x:fill>
      <x:patternFill patternType="solid">
        <x:fgColor rgb="FF2F6B4F"/>
      </x:patternFill>
    </x:fill>
    <x:fill>
      <x:patternFill patternType="solid">
        <x:fgColor rgb="FF163A5F"/>
      </x:patternFill>
    </x:fill>
    <x:fill>
      <x:patternFill patternType="solid">
        <x:fgColor rgb="FFDCE6F1"/>
      </x:patternFill>
    </x:fill>
    <x:fill>
      <x:patternFill patternType="solid">
        <x:fgColor rgb="FF7A4E00"/>
      </x:patternFill>
    </x:fill>
    <x:fill>
      <x:patternFill patternType="solid">
        <x:fgColor rgb="FF163A5F"/>
      </x:patternFill>
    </x:fill>
    <x:fill>
      <x:patternFill patternType="solid">
        <x:fgColor rgb="FF7A4E00"/>
      </x:patternFill>
    </x:fill>
    <x:fill>
      <x:patternFill patternType="solid">
        <x:fgColor rgb="FFDCE6F1"/>
      </x:patternFill>
    </x:fill>
    <x:fill>
      <x:patternFill patternType="solid">
        <x:fgColor rgb="FF163A5F"/>
      </x:patternFill>
    </x:fill>
    <x:fill>
      <x:patternFill patternType="solid">
        <x:fgColor rgb="FFDCE6F1"/>
      </x:patternFill>
    </x:fill>
    <x:fill>
      <x:patternFill patternType="solid">
        <x:fgColor rgb="FF7A4E00"/>
      </x:patternFill>
    </x:fill>
    <x:fill>
      <x:patternFill patternType="solid">
        <x:fgColor rgb="FF163A5F"/>
      </x:patternFill>
    </x:fill>
    <x:fill>
      <x:patternFill patternType="solid">
        <x:fgColor rgb="FF163A5F"/>
      </x:patternFill>
    </x:fill>
    <x:fill>
      <x:patternFill patternType="solid">
        <x:fgColor rgb="FF7A4E00"/>
      </x:patternFill>
    </x:fill>
    <x:fill>
      <x:patternFill patternType="solid">
        <x:fgColor rgb="FFDCE6F1"/>
      </x:patternFill>
    </x:fill>
    <x:fill>
      <x:patternFill patternType="solid">
        <x:fgColor rgb="FFFDEBD0"/>
      </x:patternFill>
    </x:fill>
    <x:fill>
      <x:patternFill patternType="solid">
        <x:fgColor rgb="FF163A5F"/>
      </x:patternFill>
    </x:fill>
    <x:fill>
      <x:patternFill patternType="solid">
        <x:fgColor rgb="FF7A4E00"/>
      </x:patternFill>
    </x:fill>
    <x:fill>
      <x:patternFill patternType="solid">
        <x:fgColor rgb="FFFDEBD0"/>
      </x:patternFill>
    </x:fill>
    <x:fill>
      <x:patternFill patternType="solid">
        <x:fgColor rgb="FF163A5F"/>
      </x:patternFill>
    </x:fill>
    <x:fill>
      <x:patternFill patternType="solid">
        <x:fgColor rgb="FF163A5F"/>
      </x:patternFill>
    </x:fill>
    <x:fill>
      <x:patternFill patternType="solid">
        <x:fgColor rgb="FFDCE6F1"/>
      </x:patternFill>
    </x:fill>
    <x:fill>
      <x:patternFill patternType="solid">
        <x:fgColor rgb="FF7A4E00"/>
      </x:patternFill>
    </x:fill>
    <x:fill>
      <x:patternFill patternType="solid">
        <x:fgColor rgb="FF163A5F"/>
      </x:patternFill>
    </x:fill>
    <x:fill>
      <x:patternFill patternType="solid">
        <x:fgColor rgb="FF7A4E00"/>
      </x:patternFill>
    </x:fill>
    <x:fill>
      <x:patternFill patternType="solid">
        <x:fgColor rgb="FFDCE6F1"/>
      </x:patternFill>
    </x:fill>
    <x:fill>
      <x:patternFill patternType="solid">
        <x:fgColor rgb="FF163A5F"/>
      </x:patternFill>
    </x:fill>
    <x:fill>
      <x:patternFill patternType="solid">
        <x:fgColor rgb="FF7A4E00"/>
      </x:patternFill>
    </x:fill>
    <x:fill>
      <x:patternFill patternType="solid">
        <x:fgColor rgb="FFDCE6F1"/>
      </x:patternFill>
    </x:fill>
    <x:fill>
      <x:patternFill patternType="solid">
        <x:fgColor rgb="FF163A5F"/>
      </x:patternFill>
    </x:fill>
    <x:fill>
      <x:patternFill patternType="solid">
        <x:fgColor rgb="FF7A4E00"/>
      </x:patternFill>
    </x:fill>
    <x:fill>
      <x:patternFill patternType="solid">
        <x:fgColor rgb="FFDCE6F1"/>
      </x:patternFill>
    </x:fill>
    <x:fill>
      <x:patternFill patternType="solid">
        <x:fgColor rgb="FFFDEBD0"/>
      </x:patternFill>
    </x:fill>
    <x:fill>
      <x:patternFill patternType="solid">
        <x:fgColor rgb="FF163A5F"/>
      </x:patternFill>
    </x:fill>
    <x:fill>
      <x:patternFill patternType="solid">
        <x:fgColor rgb="FF163A5F"/>
      </x:patternFill>
    </x:fill>
    <x:fill>
      <x:patternFill patternType="solid">
        <x:fgColor rgb="FF163A5F"/>
      </x:patternFill>
    </x:fill>
    <x:fill>
      <x:patternFill patternType="solid">
        <x:fgColor rgb="FFFDEBD0"/>
      </x:patternFill>
    </x:fill>
    <x:fill>
      <x:patternFill patternType="solid">
        <x:fgColor rgb="FF163A5F"/>
      </x:patternFill>
    </x:fill>
    <x:fill>
      <x:patternFill patternType="solid">
        <x:fgColor rgb="FFFDEBD0"/>
      </x:patternFill>
    </x:fill>
    <x:fill>
      <x:patternFill patternType="solid">
        <x:fgColor rgb="FF163A5F"/>
      </x:patternFill>
    </x:fill>
    <x:fill>
      <x:patternFill patternType="solid">
        <x:fgColor rgb="FFFDEBD0"/>
      </x:patternFill>
    </x:fill>
    <x:fill>
      <x:patternFill patternType="solid">
        <x:fgColor rgb="FF163A5F"/>
      </x:patternFill>
    </x:fill>
    <x:fill>
      <x:patternFill patternType="solid">
        <x:fgColor rgb="FFFDEBD0"/>
      </x:patternFill>
    </x:fill>
    <x:fill>
      <x:patternFill patternType="solid">
        <x:fgColor rgb="FF163A5F"/>
      </x:patternFill>
    </x:fill>
    <x:fill>
      <x:patternFill patternType="solid">
        <x:fgColor rgb="FFFDEBD0"/>
      </x:patternFill>
    </x:fill>
    <x:fill>
      <x:patternFill patternType="solid">
        <x:fgColor rgb="FF163A5F"/>
      </x:patternFill>
    </x:fill>
    <x:fill>
      <x:patternFill patternType="solid">
        <x:fgColor rgb="FFFDEBD0"/>
      </x:patternFill>
    </x:fill>
    <x:fill>
      <x:patternFill patternType="solid">
        <x:fgColor rgb="FF163A5F"/>
      </x:patternFill>
    </x:fill>
    <x:fill>
      <x:patternFill patternType="solid">
        <x:fgColor rgb="FF7A4E00"/>
      </x:patternFill>
    </x:fill>
    <x:fill>
      <x:patternFill patternType="solid">
        <x:fgColor rgb="FFDCE6F1"/>
      </x:patternFill>
    </x:fill>
    <x:fill>
      <x:patternFill patternType="solid">
        <x:fgColor rgb="FFFDEBD0"/>
      </x:patternFill>
    </x:fill>
    <x:fill>
      <x:patternFill patternType="solid">
        <x:fgColor rgb="FF163A5F"/>
      </x:patternFill>
    </x:fill>
    <x:fill>
      <x:patternFill patternType="solid">
        <x:fgColor rgb="FF7A4E00"/>
      </x:patternFill>
    </x:fill>
    <x:fill>
      <x:patternFill patternType="solid">
        <x:fgColor rgb="FFFDEBD0"/>
      </x:patternFill>
    </x:fill>
    <x:fill>
      <x:patternFill patternType="solid">
        <x:fgColor rgb="FF163A5F"/>
      </x:patternFill>
    </x:fill>
    <x:fill>
      <x:patternFill patternType="solid">
        <x:fgColor rgb="FFFDEBD0"/>
      </x:patternFill>
    </x:fill>
    <x:fill>
      <x:patternFill patternType="solid">
        <x:fgColor rgb="FF7A4E00"/>
      </x:patternFill>
    </x:fill>
    <x:fill>
      <x:patternFill patternType="solid">
        <x:fgColor rgb="FF163A5F"/>
      </x:patternFill>
    </x:fill>
    <x:fill>
      <x:patternFill patternType="solid">
        <x:fgColor rgb="FFFDEBD0"/>
      </x:patternFill>
    </x:fill>
    <x:fill>
      <x:patternFill patternType="solid">
        <x:fgColor rgb="FFE2F0D9"/>
      </x:patternFill>
    </x:fill>
    <x:fill>
      <x:patternFill patternType="solid">
        <x:fgColor rgb="FF7F6000"/>
      </x:patternFill>
    </x:fill>
    <x:fill>
      <x:patternFill patternType="solid">
        <x:fgColor rgb="FF163A5F"/>
      </x:patternFill>
    </x:fill>
    <x:fill>
      <x:patternFill patternType="solid">
        <x:fgColor rgb="FF163A5F"/>
      </x:patternFill>
    </x:fill>
    <x:fill>
      <x:patternFill patternType="solid">
        <x:fgColor rgb="FFE2F0D9"/>
      </x:patternFill>
    </x:fill>
    <x:fill>
      <x:patternFill patternType="solid">
        <x:fgColor rgb="FFFDEBD0"/>
      </x:patternFill>
    </x:fill>
    <x:fill>
      <x:patternFill patternType="solid">
        <x:fgColor rgb="FFE2F0D9"/>
      </x:patternFill>
    </x:fill>
    <x:fill>
      <x:patternFill patternType="solid">
        <x:fgColor rgb="FF163A5F"/>
      </x:patternFill>
    </x:fill>
    <x:fill>
      <x:patternFill patternType="solid">
        <x:fgColor rgb="FFFDEBD0"/>
      </x:patternFill>
    </x:fill>
    <x:fill>
      <x:patternFill patternType="solid">
        <x:fgColor rgb="FF163A5F"/>
      </x:patternFill>
    </x:fill>
    <x:fill>
      <x:patternFill patternType="solid">
        <x:fgColor rgb="FFFDEBD0"/>
      </x:patternFill>
    </x:fill>
    <x:fill>
      <x:patternFill patternType="solid">
        <x:fgColor rgb="FFE2F0D9"/>
      </x:patternFill>
    </x:fill>
  </x:fills>
  <x:borders count="2">
    <x:border/>
    <x:border/>
  </x:borders>
  <x:cellStyleXfs count="1">
    <x:xf numFmtId="0" fontId="0" fillId="0" borderId="0"/>
  </x:cellStyleXfs>
  <x:cellXfs count="38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201" fontId="0" fillId="0" borderId="0" xfId="0" applyNumberFormat="1" applyFont="1" applyFill="1" applyBorder="1" applyAlignment="1">
      <x:alignment wrapText="1"/>
    </x:xf>
    <x:xf numFmtId="201" fontId="0" fillId="0" borderId="1" xfId="0" applyNumberFormat="1" applyFont="1" applyFill="1" applyBorder="1" applyAlignment="1">
      <x:alignment wrapText="1"/>
    </x:xf>
    <x:xf numFmtId="0" fontId="2" fillId="2" borderId="0" xfId="0" applyNumberFormat="1" applyFont="1" applyFill="1" applyBorder="1"/>
    <x:xf numFmtId="0" fontId="2" fillId="2" borderId="0" xfId="0" applyNumberFormat="1" applyFont="1" applyFill="1" applyBorder="1" applyAlignment="1">
      <x:alignment horizontal="left"/>
    </x:xf>
    <x:xf numFmtId="0" fontId="2" fillId="2" borderId="0" xfId="0" applyNumberFormat="1" applyFont="1" applyFill="1" applyBorder="1" applyAlignment="1">
      <x:alignment horizontal="left" vertical="center"/>
    </x:xf>
    <x:xf numFmtId="0" fontId="2" fillId="2" borderId="1" xfId="0" applyNumberFormat="1" applyFont="1" applyFill="1" applyBorder="1"/>
    <x:xf numFmtId="0" fontId="2" fillId="2" borderId="1" xfId="0" applyNumberFormat="1" applyFont="1" applyFill="1" applyBorder="1" applyAlignment="1">
      <x:alignment horizontal="left"/>
    </x:xf>
    <x:xf numFmtId="0" fontId="2" fillId="2" borderId="1" xfId="0" applyNumberFormat="1" applyFont="1" applyFill="1" applyBorder="1" applyAlignment="1">
      <x:alignment horizontal="left" vertical="center"/>
    </x:xf>
    <x:xf numFmtId="200" fontId="0" fillId="0" borderId="0" xfId="0" applyNumberFormat="1" applyFont="1" applyFill="1" applyBorder="1"/>
    <x:xf numFmtId="200" fontId="0" fillId="0" borderId="1" xfId="0" applyNumberFormat="1" applyFont="1" applyFill="1" applyBorder="1"/>
    <x:xf numFmtId="0" fontId="0" fillId="0" borderId="0" xfId="0" applyNumberFormat="1" applyFont="1" applyFill="1" applyBorder="1"/>
    <x:xf numFmtId="0" fontId="0" fillId="3" borderId="0" xfId="0" applyNumberFormat="1" applyFont="1" applyFill="1" applyBorder="1"/>
    <x:xf numFmtId="0" fontId="1" fillId="3" borderId="0" xfId="0" applyNumberFormat="1" applyFont="1" applyFill="1" applyBorder="1"/>
    <x:xf numFmtId="0" fontId="1" fillId="3" borderId="0" xfId="0" applyNumberFormat="1" applyFont="1" applyFill="1" applyBorder="1" applyAlignment="1">
      <x:alignment wrapText="1"/>
    </x:xf>
    <x:xf numFmtId="0" fontId="1" fillId="3" borderId="0" xfId="0" applyNumberFormat="1" applyFont="1" applyFill="1" applyBorder="1" applyAlignment="1">
      <x:alignment horizontal="center" wrapText="1"/>
    </x:xf>
    <x:xf numFmtId="0" fontId="1" fillId="3" borderId="0" xfId="0" applyNumberFormat="1" applyFont="1" applyFill="1" applyBorder="1" applyAlignment="1">
      <x:alignment horizontal="center" vertical="center" wrapText="1"/>
    </x:xf>
    <x:xf numFmtId="0" fontId="1" fillId="4" borderId="0" xfId="0" applyNumberFormat="1" applyFont="1" applyFill="1" applyBorder="1" applyAlignment="1">
      <x:alignment horizontal="center" vertical="center" wrapText="1"/>
    </x:xf>
    <x:xf numFmtId="200" fontId="1" fillId="2" borderId="0" xfId="0" applyNumberFormat="1" applyFont="1" applyFill="1" applyBorder="1" applyAlignment="1">
      <x:alignment horizontal="center" vertical="center" wrapText="1"/>
    </x:xf>
    <x:xf numFmtId="0" fontId="0" fillId="5" borderId="0" xfId="0" applyNumberFormat="1" applyFont="1" applyFill="1" applyBorder="1"/>
    <x:xf numFmtId="0" fontId="1" fillId="5" borderId="0" xfId="0" applyNumberFormat="1" applyFont="1" applyFill="1" applyBorder="1"/>
    <x:xf numFmtId="0" fontId="1" fillId="5" borderId="0" xfId="0" applyNumberFormat="1" applyFont="1" applyFill="1" applyBorder="1" applyAlignment="1">
      <x:alignment wrapText="1"/>
    </x:xf>
    <x:xf numFmtId="0" fontId="1" fillId="5" borderId="0" xfId="0" applyNumberFormat="1" applyFont="1" applyFill="1" applyBorder="1" applyAlignment="1">
      <x:alignment horizontal="center" wrapText="1"/>
    </x:xf>
    <x:xf numFmtId="0" fontId="1" fillId="5" borderId="0" xfId="0" applyNumberFormat="1" applyFont="1" applyFill="1" applyBorder="1" applyAlignment="1">
      <x:alignment horizontal="center" vertical="center" wrapText="1"/>
    </x:xf>
    <x:xf numFmtId="0" fontId="0" fillId="6" borderId="0" xfId="0" applyNumberFormat="1" applyFont="1" applyFill="1" applyBorder="1"/>
    <x:xf numFmtId="0" fontId="1" fillId="6" borderId="0" xfId="0" applyNumberFormat="1" applyFont="1" applyFill="1" applyBorder="1"/>
    <x:xf numFmtId="0" fontId="1" fillId="6" borderId="0" xfId="0" applyNumberFormat="1" applyFont="1" applyFill="1" applyBorder="1" applyAlignment="1">
      <x:alignment wrapText="1"/>
    </x:xf>
    <x:xf numFmtId="0" fontId="1" fillId="6" borderId="0" xfId="0" applyNumberFormat="1" applyFont="1" applyFill="1" applyBorder="1" applyAlignment="1">
      <x:alignment horizontal="center" wrapText="1"/>
    </x:xf>
    <x:xf numFmtId="0" fontId="1" fillId="6" borderId="0" xfId="0" applyNumberFormat="1" applyFont="1" applyFill="1" applyBorder="1" applyAlignment="1">
      <x:alignment horizontal="center" vertical="center" wrapText="1"/>
    </x:xf>
    <x:xf numFmtId="0" fontId="0" fillId="7" borderId="0" xfId="0" applyNumberFormat="1" applyFont="1" applyFill="1" applyBorder="1"/>
    <x:xf numFmtId="200" fontId="0" fillId="7" borderId="0" xfId="0" applyNumberFormat="1" applyFont="1" applyFill="1" applyBorder="1"/>
    <x:xf numFmtId="0" fontId="1" fillId="7" borderId="0" xfId="0" applyNumberFormat="1" applyFont="1" applyFill="1" applyBorder="1"/>
    <x:xf numFmtId="200" fontId="1" fillId="7" borderId="0" xfId="0" applyNumberFormat="1" applyFont="1" applyFill="1" applyBorder="1"/>
    <x:xf numFmtId="0" fontId="1" fillId="7" borderId="0" xfId="0" applyNumberFormat="1" applyFont="1" applyFill="1" applyBorder="1" applyAlignment="1">
      <x:alignment horizontal="center"/>
    </x:xf>
    <x:xf numFmtId="200" fontId="1" fillId="7" borderId="0" xfId="0" applyNumberFormat="1" applyFont="1" applyFill="1" applyBorder="1" applyAlignment="1">
      <x:alignment horizontal="center"/>
    </x:xf>
    <x:xf numFmtId="0" fontId="1" fillId="7" borderId="0" xfId="0" applyNumberFormat="1" applyFont="1" applyFill="1" applyBorder="1" applyAlignment="1">
      <x:alignment horizontal="center" vertical="center"/>
    </x:xf>
    <x:xf numFmtId="200" fontId="1" fillId="7" borderId="0" xfId="0" applyNumberFormat="1" applyFont="1" applyFill="1" applyBorder="1" applyAlignment="1">
      <x:alignment horizontal="center" vertical="center"/>
    </x:xf>
    <x:xf numFmtId="202" fontId="0" fillId="0" borderId="0" xfId="0" applyNumberFormat="1" applyFont="1" applyFill="1" applyBorder="1"/>
    <x:xf numFmtId="200" fontId="0" fillId="3" borderId="0" xfId="0" applyNumberFormat="1" applyFont="1" applyFill="1" applyBorder="1"/>
    <x:xf numFmtId="200" fontId="1" fillId="3" borderId="0" xfId="0" applyNumberFormat="1" applyFont="1" applyFill="1" applyBorder="1"/>
    <x:xf numFmtId="0" fontId="1" fillId="3" borderId="0" xfId="0" applyNumberFormat="1" applyFont="1" applyFill="1" applyBorder="1" applyAlignment="1">
      <x:alignment horizontal="center"/>
    </x:xf>
    <x:xf numFmtId="200" fontId="1" fillId="3" borderId="0" xfId="0" applyNumberFormat="1" applyFont="1" applyFill="1" applyBorder="1" applyAlignment="1">
      <x:alignment horizontal="center"/>
    </x:xf>
    <x:xf numFmtId="0" fontId="1" fillId="3" borderId="0" xfId="0" applyNumberFormat="1" applyFont="1" applyFill="1" applyBorder="1" applyAlignment="1">
      <x:alignment horizontal="center" vertical="center"/>
    </x:xf>
    <x:xf numFmtId="200" fontId="1" fillId="3" borderId="0" xfId="0" applyNumberFormat="1" applyFont="1" applyFill="1" applyBorder="1" applyAlignment="1">
      <x:alignment horizontal="center" vertical="center"/>
    </x:xf>
    <x:xf numFmtId="0" fontId="0" fillId="8" borderId="0" xfId="0" applyNumberFormat="1" applyFont="1" applyFill="1" applyBorder="1"/>
    <x:xf numFmtId="0" fontId="2" fillId="8" borderId="0" xfId="0" applyNumberFormat="1" applyFont="1" applyFill="1" applyBorder="1"/>
    <x:xf numFmtId="0" fontId="2" fillId="8" borderId="0" xfId="0" applyNumberFormat="1" applyFont="1" applyFill="1" applyBorder="1" applyAlignment="1">
      <x:alignment horizontal="left"/>
    </x:xf>
    <x:xf numFmtId="0" fontId="2" fillId="8" borderId="0" xfId="0" applyNumberFormat="1" applyFont="1" applyFill="1" applyBorder="1" applyAlignment="1">
      <x:alignment horizontal="left" vertical="center"/>
    </x:xf>
    <x:xf numFmtId="0" fontId="1" fillId="8" borderId="0" xfId="0" applyNumberFormat="1" applyFont="1" applyFill="1" applyBorder="1"/>
    <x:xf numFmtId="0" fontId="1" fillId="8" borderId="0" xfId="0" applyNumberFormat="1" applyFont="1" applyFill="1" applyBorder="1" applyAlignment="1">
      <x:alignment wrapText="1"/>
    </x:xf>
    <x:xf numFmtId="0" fontId="1" fillId="8" borderId="0" xfId="0" applyNumberFormat="1" applyFont="1" applyFill="1" applyBorder="1" applyAlignment="1">
      <x:alignment horizontal="center" wrapText="1"/>
    </x:xf>
    <x:xf numFmtId="0" fontId="1" fillId="8" borderId="0" xfId="0" applyNumberFormat="1" applyFont="1" applyFill="1" applyBorder="1" applyAlignment="1">
      <x:alignment horizontal="center" vertical="center" wrapText="1"/>
    </x:xf>
    <x:xf numFmtId="0" fontId="0" fillId="9" borderId="0" xfId="0" applyNumberFormat="1" applyFont="1" applyFill="1" applyBorder="1"/>
    <x:xf numFmtId="0" fontId="3" fillId="9" borderId="0" xfId="0" applyNumberFormat="1" applyFont="1" applyFill="1" applyBorder="1"/>
    <x:xf numFmtId="0" fontId="3" fillId="9" borderId="0" xfId="0" applyNumberFormat="1" applyFont="1" applyFill="1" applyBorder="1" applyAlignment="1">
      <x:alignment wrapText="1"/>
    </x:xf>
    <x:xf numFmtId="203" fontId="0" fillId="0" borderId="0" xfId="0" applyNumberFormat="1" applyFont="1" applyFill="1" applyBorder="1"/>
    <x:xf numFmtId="203" fontId="3" fillId="9" borderId="0" xfId="0" applyNumberFormat="1" applyFont="1" applyFill="1" applyBorder="1" applyAlignment="1">
      <x:alignment wrapText="1"/>
    </x:xf>
    <x:xf numFmtId="201" fontId="0" fillId="0" borderId="0" xfId="0" applyNumberFormat="1" applyFont="1" applyFill="1" applyBorder="1"/>
    <x:xf numFmtId="201" fontId="3" fillId="9" borderId="0" xfId="0" applyNumberFormat="1" applyFont="1" applyFill="1" applyBorder="1" applyAlignment="1">
      <x:alignment wrapText="1"/>
    </x:xf>
    <x:xf numFmtId="0" fontId="2" fillId="8" borderId="0" xfId="0" applyNumberFormat="1" applyFont="1" applyFill="1" applyBorder="1" applyAlignment="1">
      <x:alignment horizontal="left" vertical="center" wrapText="1"/>
    </x:xf>
    <x:xf numFmtId="203" fontId="0" fillId="0" borderId="0" xfId="0" applyNumberFormat="1" applyFont="1" applyFill="1" applyBorder="1" applyAlignment="1">
      <x:alignment wrapText="1"/>
    </x:xf>
    <x:xf numFmtId="0" fontId="0" fillId="10" borderId="0" xfId="0" applyNumberFormat="1" applyFont="1" applyFill="1" applyBorder="1"/>
    <x:xf numFmtId="0" fontId="1" fillId="10" borderId="0" xfId="0" applyNumberFormat="1" applyFont="1" applyFill="1" applyBorder="1"/>
    <x:xf numFmtId="0" fontId="0" fillId="11" borderId="0" xfId="0" applyNumberFormat="1" applyFont="1" applyFill="1" applyBorder="1"/>
    <x:xf numFmtId="0" fontId="1" fillId="11" borderId="0" xfId="0" applyNumberFormat="1" applyFont="1" applyFill="1" applyBorder="1"/>
    <x:xf numFmtId="0" fontId="2" fillId="2" borderId="0" xfId="0" applyNumberFormat="1" applyFont="1" applyFill="1" applyBorder="1" applyAlignment="1">
      <x:alignment horizontal="left" vertical="center" wrapText="1"/>
    </x:xf>
    <x:xf numFmtId="0" fontId="0" fillId="12" borderId="0" xfId="0" applyNumberFormat="1" applyFont="1" applyFill="1" applyBorder="1"/>
    <x:xf numFmtId="0" fontId="2" fillId="12" borderId="0" xfId="0" applyNumberFormat="1" applyFont="1" applyFill="1" applyBorder="1"/>
    <x:xf numFmtId="0" fontId="2" fillId="12" borderId="0" xfId="0" applyNumberFormat="1" applyFont="1" applyFill="1" applyBorder="1" applyAlignment="1">
      <x:alignment horizontal="left"/>
    </x:xf>
    <x:xf numFmtId="0" fontId="2" fillId="12" borderId="0" xfId="0" applyNumberFormat="1" applyFont="1" applyFill="1" applyBorder="1" applyAlignment="1">
      <x:alignment horizontal="left" vertical="center"/>
    </x:xf>
    <x:xf numFmtId="0" fontId="1" fillId="12" borderId="0" xfId="0" applyNumberFormat="1" applyFont="1" applyFill="1" applyBorder="1"/>
    <x:xf numFmtId="0" fontId="1" fillId="12" borderId="0" xfId="0" applyNumberFormat="1" applyFont="1" applyFill="1" applyBorder="1" applyAlignment="1">
      <x:alignment wrapText="1"/>
    </x:xf>
    <x:xf numFmtId="0" fontId="1" fillId="12" borderId="0" xfId="0" applyNumberFormat="1" applyFont="1" applyFill="1" applyBorder="1" applyAlignment="1">
      <x:alignment horizontal="center" wrapText="1"/>
    </x:xf>
    <x:xf numFmtId="0" fontId="1" fillId="12" borderId="0" xfId="0" applyNumberFormat="1" applyFont="1" applyFill="1" applyBorder="1" applyAlignment="1">
      <x:alignment horizontal="center" vertical="center" wrapText="1"/>
    </x:xf>
    <x:xf numFmtId="0" fontId="0" fillId="13" borderId="0" xfId="0" applyNumberFormat="1" applyFont="1" applyFill="1" applyBorder="1"/>
    <x:xf numFmtId="0" fontId="3" fillId="13" borderId="0" xfId="0" applyNumberFormat="1" applyFont="1" applyFill="1" applyBorder="1"/>
    <x:xf numFmtId="0" fontId="3" fillId="13" borderId="0" xfId="0" applyNumberFormat="1" applyFont="1" applyFill="1" applyBorder="1" applyAlignment="1">
      <x:alignment wrapText="1"/>
    </x:xf>
    <x:xf numFmtId="203" fontId="3" fillId="13" borderId="0" xfId="0" applyNumberFormat="1" applyFont="1" applyFill="1" applyBorder="1" applyAlignment="1">
      <x:alignment wrapText="1"/>
    </x:xf>
    <x:xf numFmtId="0" fontId="2" fillId="12" borderId="0" xfId="0" applyNumberFormat="1" applyFont="1" applyFill="1" applyBorder="1" applyAlignment="1">
      <x:alignment horizontal="left" vertical="center" wrapText="1"/>
    </x:xf>
    <x:xf numFmtId="0" fontId="0" fillId="14" borderId="0" xfId="0" applyNumberFormat="1" applyFont="1" applyFill="1" applyBorder="1"/>
    <x:xf numFmtId="0" fontId="1" fillId="14" borderId="0" xfId="0" applyNumberFormat="1" applyFont="1" applyFill="1" applyBorder="1"/>
    <x:xf numFmtId="0" fontId="0" fillId="15" borderId="0" xfId="0" applyNumberFormat="1" applyFont="1" applyFill="1" applyBorder="1"/>
    <x:xf numFmtId="0" fontId="2" fillId="15" borderId="0" xfId="0" applyNumberFormat="1" applyFont="1" applyFill="1" applyBorder="1"/>
    <x:xf numFmtId="0" fontId="2" fillId="15" borderId="0" xfId="0" applyNumberFormat="1" applyFont="1" applyFill="1" applyBorder="1" applyAlignment="1">
      <x:alignment horizontal="left"/>
    </x:xf>
    <x:xf numFmtId="0" fontId="1" fillId="15" borderId="0" xfId="0" applyNumberFormat="1" applyFont="1" applyFill="1" applyBorder="1"/>
    <x:xf numFmtId="0" fontId="1" fillId="15" borderId="0" xfId="0" applyNumberFormat="1" applyFont="1" applyFill="1" applyBorder="1" applyAlignment="1">
      <x:alignment wrapText="1"/>
    </x:xf>
    <x:xf numFmtId="0" fontId="1" fillId="15" borderId="0" xfId="0" applyNumberFormat="1" applyFont="1" applyFill="1" applyBorder="1" applyAlignment="1">
      <x:alignment horizontal="center" wrapText="1"/>
    </x:xf>
    <x:xf numFmtId="0" fontId="1" fillId="15" borderId="0" xfId="0" applyNumberFormat="1" applyFont="1" applyFill="1" applyBorder="1" applyAlignment="1">
      <x:alignment horizontal="center" vertical="center" wrapText="1"/>
    </x:xf>
    <x:xf numFmtId="0" fontId="0" fillId="16" borderId="0" xfId="0" applyNumberFormat="1" applyFont="1" applyFill="1" applyBorder="1"/>
    <x:xf numFmtId="0" fontId="1" fillId="16" borderId="0" xfId="0" applyNumberFormat="1" applyFont="1" applyFill="1" applyBorder="1"/>
    <x:xf numFmtId="0" fontId="0" fillId="17" borderId="0" xfId="0" applyNumberFormat="1" applyFont="1" applyFill="1" applyBorder="1"/>
    <x:xf numFmtId="0" fontId="3" fillId="17" borderId="0" xfId="0" applyNumberFormat="1" applyFont="1" applyFill="1" applyBorder="1"/>
    <x:xf numFmtId="0" fontId="3" fillId="17" borderId="0" xfId="0" applyNumberFormat="1" applyFont="1" applyFill="1" applyBorder="1" applyAlignment="1">
      <x:alignment wrapText="1"/>
    </x:xf>
    <x:xf numFmtId="0" fontId="0" fillId="18" borderId="0" xfId="0" applyNumberFormat="1" applyFont="1" applyFill="1" applyBorder="1"/>
    <x:xf numFmtId="0" fontId="2" fillId="18" borderId="0" xfId="0" applyNumberFormat="1" applyFont="1" applyFill="1" applyBorder="1"/>
    <x:xf numFmtId="0" fontId="2" fillId="18" borderId="0" xfId="0" applyNumberFormat="1" applyFont="1" applyFill="1" applyBorder="1" applyAlignment="1">
      <x:alignment horizontal="left"/>
    </x:xf>
    <x:xf numFmtId="0" fontId="1" fillId="18" borderId="0" xfId="0" applyNumberFormat="1" applyFont="1" applyFill="1" applyBorder="1"/>
    <x:xf numFmtId="0" fontId="1" fillId="18" borderId="0" xfId="0" applyNumberFormat="1" applyFont="1" applyFill="1" applyBorder="1" applyAlignment="1">
      <x:alignment wrapText="1"/>
    </x:xf>
    <x:xf numFmtId="0" fontId="1" fillId="18" borderId="0" xfId="0" applyNumberFormat="1" applyFont="1" applyFill="1" applyBorder="1" applyAlignment="1">
      <x:alignment horizontal="center" wrapText="1"/>
    </x:xf>
    <x:xf numFmtId="0" fontId="1" fillId="18" borderId="0" xfId="0" applyNumberFormat="1" applyFont="1" applyFill="1" applyBorder="1" applyAlignment="1">
      <x:alignment horizontal="center" vertical="center" wrapText="1"/>
    </x:xf>
    <x:xf numFmtId="0" fontId="0" fillId="19" borderId="0" xfId="0" applyNumberFormat="1" applyFont="1" applyFill="1" applyBorder="1"/>
    <x:xf numFmtId="0" fontId="3" fillId="19" borderId="0" xfId="0" applyNumberFormat="1" applyFont="1" applyFill="1" applyBorder="1"/>
    <x:xf numFmtId="0" fontId="3" fillId="19" borderId="0" xfId="0" applyNumberFormat="1" applyFont="1" applyFill="1" applyBorder="1" applyAlignment="1">
      <x:alignment wrapText="1"/>
    </x:xf>
    <x:xf numFmtId="202" fontId="3" fillId="19" borderId="0" xfId="0" applyNumberFormat="1" applyFont="1" applyFill="1" applyBorder="1" applyAlignment="1">
      <x:alignment wrapText="1"/>
    </x:xf>
    <x:xf numFmtId="0" fontId="0" fillId="20" borderId="0" xfId="0" applyNumberFormat="1" applyFont="1" applyFill="1" applyBorder="1"/>
    <x:xf numFmtId="0" fontId="1" fillId="20" borderId="0" xfId="0" applyNumberFormat="1" applyFont="1" applyFill="1" applyBorder="1"/>
    <x:xf numFmtId="0" fontId="2" fillId="18" borderId="0" xfId="0" applyNumberFormat="1" applyFont="1" applyFill="1" applyBorder="1" applyAlignment="1">
      <x:alignment horizontal="left" wrapText="1"/>
    </x:xf>
    <x:xf numFmtId="202" fontId="0" fillId="0" borderId="0" xfId="0" applyNumberFormat="1" applyFont="1" applyFill="1" applyBorder="1" applyAlignment="1">
      <x:alignment wrapText="1"/>
    </x:xf>
    <x:xf numFmtId="0" fontId="1" fillId="20" borderId="0" xfId="0" applyNumberFormat="1" applyFont="1" applyFill="1" applyBorder="1" applyAlignment="1">
      <x:alignment wrapText="1"/>
    </x:xf>
    <x:xf numFmtId="202" fontId="3" fillId="9" borderId="0" xfId="0" applyNumberFormat="1" applyFont="1" applyFill="1" applyBorder="1" applyAlignment="1">
      <x:alignment wrapText="1"/>
    </x:xf>
    <x:xf numFmtId="0" fontId="2" fillId="2" borderId="0" xfId="0" applyNumberFormat="1" applyFont="1" applyFill="1" applyBorder="1" applyAlignment="1">
      <x:alignment horizontal="left" wrapText="1"/>
    </x:xf>
    <x:xf numFmtId="0" fontId="0" fillId="21" borderId="0" xfId="0" applyNumberFormat="1" applyFont="1" applyFill="1" applyBorder="1"/>
    <x:xf numFmtId="0" fontId="2" fillId="21" borderId="0" xfId="0" applyNumberFormat="1" applyFont="1" applyFill="1" applyBorder="1"/>
    <x:xf numFmtId="0" fontId="2" fillId="21" borderId="0" xfId="0" applyNumberFormat="1" applyFont="1" applyFill="1" applyBorder="1" applyAlignment="1">
      <x:alignment horizontal="left"/>
    </x:xf>
    <x:xf numFmtId="0" fontId="1" fillId="21" borderId="0" xfId="0" applyNumberFormat="1" applyFont="1" applyFill="1" applyBorder="1"/>
    <x:xf numFmtId="0" fontId="1" fillId="21" borderId="0" xfId="0" applyNumberFormat="1" applyFont="1" applyFill="1" applyBorder="1" applyAlignment="1">
      <x:alignment wrapText="1"/>
    </x:xf>
    <x:xf numFmtId="0" fontId="1" fillId="21" borderId="0" xfId="0" applyNumberFormat="1" applyFont="1" applyFill="1" applyBorder="1" applyAlignment="1">
      <x:alignment horizontal="center" wrapText="1"/>
    </x:xf>
    <x:xf numFmtId="0" fontId="1" fillId="21" borderId="0" xfId="0" applyNumberFormat="1" applyFont="1" applyFill="1" applyBorder="1" applyAlignment="1">
      <x:alignment horizontal="center" vertical="center" wrapText="1"/>
    </x:xf>
    <x:xf numFmtId="0" fontId="0" fillId="22" borderId="0" xfId="0" applyNumberFormat="1" applyFont="1" applyFill="1" applyBorder="1"/>
    <x:xf numFmtId="0" fontId="2" fillId="22" borderId="0" xfId="0" applyNumberFormat="1" applyFont="1" applyFill="1" applyBorder="1"/>
    <x:xf numFmtId="0" fontId="2" fillId="22" borderId="0" xfId="0" applyNumberFormat="1" applyFont="1" applyFill="1" applyBorder="1" applyAlignment="1">
      <x:alignment horizontal="left"/>
    </x:xf>
    <x:xf numFmtId="0" fontId="1" fillId="22" borderId="0" xfId="0" applyNumberFormat="1" applyFont="1" applyFill="1" applyBorder="1"/>
    <x:xf numFmtId="0" fontId="1" fillId="22" borderId="0" xfId="0" applyNumberFormat="1" applyFont="1" applyFill="1" applyBorder="1" applyAlignment="1">
      <x:alignment wrapText="1"/>
    </x:xf>
    <x:xf numFmtId="0" fontId="1" fillId="22" borderId="0" xfId="0" applyNumberFormat="1" applyFont="1" applyFill="1" applyBorder="1" applyAlignment="1">
      <x:alignment horizontal="center" wrapText="1"/>
    </x:xf>
    <x:xf numFmtId="0" fontId="1" fillId="22" borderId="0" xfId="0" applyNumberFormat="1" applyFont="1" applyFill="1" applyBorder="1" applyAlignment="1">
      <x:alignment horizontal="center" vertical="center" wrapText="1"/>
    </x:xf>
    <x:xf numFmtId="204" fontId="0" fillId="0" borderId="0" xfId="0" applyNumberFormat="1" applyFont="1" applyFill="1" applyBorder="1"/>
    <x:xf numFmtId="204" fontId="0" fillId="0" borderId="0" xfId="0" applyNumberFormat="1" applyFont="1" applyFill="1" applyBorder="1" applyAlignment="1">
      <x:alignment wrapText="1"/>
    </x:xf>
    <x:xf numFmtId="0" fontId="0" fillId="23" borderId="0" xfId="0" applyNumberFormat="1" applyFont="1" applyFill="1" applyBorder="1"/>
    <x:xf numFmtId="0" fontId="1" fillId="23" borderId="0" xfId="0" applyNumberFormat="1" applyFont="1" applyFill="1" applyBorder="1"/>
    <x:xf numFmtId="0" fontId="0" fillId="24" borderId="0" xfId="0" applyNumberFormat="1" applyFont="1" applyFill="1" applyBorder="1"/>
    <x:xf numFmtId="0" fontId="3" fillId="24" borderId="0" xfId="0" applyNumberFormat="1" applyFont="1" applyFill="1" applyBorder="1"/>
    <x:xf numFmtId="0" fontId="3" fillId="24" borderId="0" xfId="0" applyNumberFormat="1" applyFont="1" applyFill="1" applyBorder="1" applyAlignment="1">
      <x:alignment wrapText="1"/>
    </x:xf>
    <x:xf numFmtId="0" fontId="0" fillId="25" borderId="0" xfId="0" applyNumberFormat="1" applyFont="1" applyFill="1" applyBorder="1"/>
    <x:xf numFmtId="0" fontId="4" fillId="25" borderId="0" xfId="0" applyNumberFormat="1" applyFont="1" applyFill="1" applyBorder="1"/>
    <x:xf numFmtId="0" fontId="4" fillId="25" borderId="0" xfId="0" applyNumberFormat="1" applyFont="1" applyFill="1" applyBorder="1" applyAlignment="1">
      <x:alignment wrapText="1"/>
    </x:xf>
    <x:xf numFmtId="0" fontId="0" fillId="26" borderId="0" xfId="0" applyNumberFormat="1" applyFont="1" applyFill="1" applyBorder="1"/>
    <x:xf numFmtId="0" fontId="2" fillId="26" borderId="0" xfId="0" applyNumberFormat="1" applyFont="1" applyFill="1" applyBorder="1"/>
    <x:xf numFmtId="0" fontId="2" fillId="26" borderId="0" xfId="0" applyNumberFormat="1" applyFont="1" applyFill="1" applyBorder="1" applyAlignment="1">
      <x:alignment horizontal="left"/>
    </x:xf>
    <x:xf numFmtId="0" fontId="1" fillId="26" borderId="0" xfId="0" applyNumberFormat="1" applyFont="1" applyFill="1" applyBorder="1"/>
    <x:xf numFmtId="0" fontId="1" fillId="26" borderId="0" xfId="0" applyNumberFormat="1" applyFont="1" applyFill="1" applyBorder="1" applyAlignment="1">
      <x:alignment wrapText="1"/>
    </x:xf>
    <x:xf numFmtId="0" fontId="1" fillId="26" borderId="0" xfId="0" applyNumberFormat="1" applyFont="1" applyFill="1" applyBorder="1" applyAlignment="1">
      <x:alignment horizontal="center" wrapText="1"/>
    </x:xf>
    <x:xf numFmtId="0" fontId="1" fillId="26" borderId="0" xfId="0" applyNumberFormat="1" applyFont="1" applyFill="1" applyBorder="1" applyAlignment="1">
      <x:alignment horizontal="center" vertical="center" wrapText="1"/>
    </x:xf>
    <x:xf numFmtId="0" fontId="0" fillId="27" borderId="0" xfId="0" applyNumberFormat="1" applyFont="1" applyFill="1" applyBorder="1"/>
    <x:xf numFmtId="0" fontId="1" fillId="27" borderId="0" xfId="0" applyNumberFormat="1" applyFont="1" applyFill="1" applyBorder="1"/>
    <x:xf numFmtId="0" fontId="0" fillId="28" borderId="0" xfId="0" applyNumberFormat="1" applyFont="1" applyFill="1" applyBorder="1"/>
    <x:xf numFmtId="0" fontId="4" fillId="28" borderId="0" xfId="0" applyNumberFormat="1" applyFont="1" applyFill="1" applyBorder="1"/>
    <x:xf numFmtId="0" fontId="4" fillId="28" borderId="0" xfId="0" applyNumberFormat="1" applyFont="1" applyFill="1" applyBorder="1" applyAlignment="1">
      <x:alignment wrapText="1"/>
    </x:xf>
    <x:xf numFmtId="0" fontId="0" fillId="29" borderId="0" xfId="0" applyNumberFormat="1" applyFont="1" applyFill="1" applyBorder="1"/>
    <x:xf numFmtId="0" fontId="1" fillId="29" borderId="0" xfId="0" applyNumberFormat="1" applyFont="1" applyFill="1" applyBorder="1"/>
    <x:xf numFmtId="0" fontId="1" fillId="29" borderId="0" xfId="0" applyNumberFormat="1" applyFont="1" applyFill="1" applyBorder="1" applyAlignment="1">
      <x:alignment wrapText="1"/>
    </x:xf>
    <x:xf numFmtId="0" fontId="1" fillId="29" borderId="0" xfId="0" applyNumberFormat="1" applyFont="1" applyFill="1" applyBorder="1" applyAlignment="1">
      <x:alignment horizontal="center" wrapText="1"/>
    </x:xf>
    <x:xf numFmtId="0" fontId="1" fillId="29" borderId="0" xfId="0" applyNumberFormat="1" applyFont="1" applyFill="1" applyBorder="1" applyAlignment="1">
      <x:alignment horizontal="center" vertical="center" wrapText="1"/>
    </x:xf>
    <x:xf numFmtId="0" fontId="0" fillId="30" borderId="0" xfId="0" applyNumberFormat="1" applyFont="1" applyFill="1" applyBorder="1"/>
    <x:xf numFmtId="0" fontId="1" fillId="30" borderId="0" xfId="0" applyNumberFormat="1" applyFont="1" applyFill="1" applyBorder="1"/>
    <x:xf numFmtId="0" fontId="1" fillId="30" borderId="0" xfId="0" applyNumberFormat="1" applyFont="1" applyFill="1" applyBorder="1" applyAlignment="1">
      <x:alignment wrapText="1"/>
    </x:xf>
    <x:xf numFmtId="0" fontId="1" fillId="30" borderId="0" xfId="0" applyNumberFormat="1" applyFont="1" applyFill="1" applyBorder="1" applyAlignment="1">
      <x:alignment horizontal="center" wrapText="1"/>
    </x:xf>
    <x:xf numFmtId="0" fontId="1" fillId="30" borderId="0" xfId="0" applyNumberFormat="1" applyFont="1" applyFill="1" applyBorder="1" applyAlignment="1">
      <x:alignment horizontal="center" vertical="center" wrapText="1"/>
    </x:xf>
    <x:xf numFmtId="0" fontId="2" fillId="30" borderId="0" xfId="0" applyNumberFormat="1" applyFont="1" applyFill="1" applyBorder="1"/>
    <x:xf numFmtId="0" fontId="2" fillId="30" borderId="0" xfId="0" applyNumberFormat="1" applyFont="1" applyFill="1" applyBorder="1" applyAlignment="1">
      <x:alignment horizontal="left"/>
    </x:xf>
    <x:xf numFmtId="0" fontId="0" fillId="31" borderId="0" xfId="0" applyNumberFormat="1" applyFont="1" applyFill="1" applyBorder="1"/>
    <x:xf numFmtId="0" fontId="3" fillId="31" borderId="0" xfId="0" applyNumberFormat="1" applyFont="1" applyFill="1" applyBorder="1"/>
    <x:xf numFmtId="0" fontId="3" fillId="31" borderId="0" xfId="0" applyNumberFormat="1" applyFont="1" applyFill="1" applyBorder="1" applyAlignment="1">
      <x:alignment wrapText="1"/>
    </x:xf>
    <x:xf numFmtId="203" fontId="3" fillId="31" borderId="0" xfId="0" applyNumberFormat="1" applyFont="1" applyFill="1" applyBorder="1" applyAlignment="1">
      <x:alignment wrapText="1"/>
    </x:xf>
    <x:xf numFmtId="201" fontId="3" fillId="31" borderId="0" xfId="0" applyNumberFormat="1" applyFont="1" applyFill="1" applyBorder="1" applyAlignment="1">
      <x:alignment wrapText="1"/>
    </x:xf>
    <x:xf numFmtId="0" fontId="0" fillId="32" borderId="0" xfId="0" applyNumberFormat="1" applyFont="1" applyFill="1" applyBorder="1"/>
    <x:xf numFmtId="0" fontId="1" fillId="32" borderId="0" xfId="0" applyNumberFormat="1" applyFont="1" applyFill="1" applyBorder="1"/>
    <x:xf numFmtId="0" fontId="2" fillId="30" borderId="0" xfId="0" applyNumberFormat="1" applyFont="1" applyFill="1" applyBorder="1" applyAlignment="1">
      <x:alignment horizontal="left" wrapText="1"/>
    </x:xf>
    <x:xf numFmtId="0" fontId="1" fillId="32" borderId="0" xfId="0" applyNumberFormat="1" applyFont="1" applyFill="1" applyBorder="1" applyAlignment="1">
      <x:alignment wrapText="1"/>
    </x:xf>
    <x:xf numFmtId="0" fontId="0" fillId="33" borderId="0" xfId="0" applyNumberFormat="1" applyFont="1" applyFill="1" applyBorder="1"/>
    <x:xf numFmtId="0" fontId="2" fillId="33" borderId="0" xfId="0" applyNumberFormat="1" applyFont="1" applyFill="1" applyBorder="1"/>
    <x:xf numFmtId="0" fontId="2" fillId="33" borderId="0" xfId="0" applyNumberFormat="1" applyFont="1" applyFill="1" applyBorder="1" applyAlignment="1">
      <x:alignment horizontal="left"/>
    </x:xf>
    <x:xf numFmtId="0" fontId="1" fillId="33" borderId="0" xfId="0" applyNumberFormat="1" applyFont="1" applyFill="1" applyBorder="1"/>
    <x:xf numFmtId="0" fontId="1" fillId="33" borderId="0" xfId="0" applyNumberFormat="1" applyFont="1" applyFill="1" applyBorder="1" applyAlignment="1">
      <x:alignment wrapText="1"/>
    </x:xf>
    <x:xf numFmtId="0" fontId="1" fillId="33" borderId="0" xfId="0" applyNumberFormat="1" applyFont="1" applyFill="1" applyBorder="1" applyAlignment="1">
      <x:alignment horizontal="center" wrapText="1"/>
    </x:xf>
    <x:xf numFmtId="0" fontId="1" fillId="33" borderId="0" xfId="0" applyNumberFormat="1" applyFont="1" applyFill="1" applyBorder="1" applyAlignment="1">
      <x:alignment horizontal="center" vertical="center" wrapText="1"/>
    </x:xf>
    <x:xf numFmtId="0" fontId="0" fillId="34" borderId="0" xfId="0" applyNumberFormat="1" applyFont="1" applyFill="1" applyBorder="1"/>
    <x:xf numFmtId="0" fontId="1" fillId="34" borderId="0" xfId="0" applyNumberFormat="1" applyFont="1" applyFill="1" applyBorder="1"/>
    <x:xf numFmtId="0" fontId="0" fillId="35" borderId="0" xfId="0" applyNumberFormat="1" applyFont="1" applyFill="1" applyBorder="1"/>
    <x:xf numFmtId="0" fontId="3" fillId="35" borderId="0" xfId="0" applyNumberFormat="1" applyFont="1" applyFill="1" applyBorder="1"/>
    <x:xf numFmtId="0" fontId="3" fillId="35" borderId="0" xfId="0" applyNumberFormat="1" applyFont="1" applyFill="1" applyBorder="1" applyAlignment="1">
      <x:alignment wrapText="1"/>
    </x:xf>
    <x:xf numFmtId="0" fontId="0" fillId="36" borderId="0" xfId="0" applyNumberFormat="1" applyFont="1" applyFill="1" applyBorder="1"/>
    <x:xf numFmtId="0" fontId="2" fillId="36" borderId="0" xfId="0" applyNumberFormat="1" applyFont="1" applyFill="1" applyBorder="1"/>
    <x:xf numFmtId="0" fontId="2" fillId="36" borderId="0" xfId="0" applyNumberFormat="1" applyFont="1" applyFill="1" applyBorder="1" applyAlignment="1">
      <x:alignment horizontal="left"/>
    </x:xf>
    <x:xf numFmtId="0" fontId="1" fillId="36" borderId="0" xfId="0" applyNumberFormat="1" applyFont="1" applyFill="1" applyBorder="1"/>
    <x:xf numFmtId="0" fontId="1" fillId="36" borderId="0" xfId="0" applyNumberFormat="1" applyFont="1" applyFill="1" applyBorder="1" applyAlignment="1">
      <x:alignment wrapText="1"/>
    </x:xf>
    <x:xf numFmtId="0" fontId="1" fillId="36" borderId="0" xfId="0" applyNumberFormat="1" applyFont="1" applyFill="1" applyBorder="1" applyAlignment="1">
      <x:alignment horizontal="center" wrapText="1"/>
    </x:xf>
    <x:xf numFmtId="0" fontId="1" fillId="36" borderId="0" xfId="0" applyNumberFormat="1" applyFont="1" applyFill="1" applyBorder="1" applyAlignment="1">
      <x:alignment horizontal="center" vertical="center" wrapText="1"/>
    </x:xf>
    <x:xf numFmtId="0" fontId="0" fillId="37" borderId="0" xfId="0" applyNumberFormat="1" applyFont="1" applyFill="1" applyBorder="1"/>
    <x:xf numFmtId="0" fontId="1" fillId="37" borderId="0" xfId="0" applyNumberFormat="1" applyFont="1" applyFill="1" applyBorder="1"/>
    <x:xf numFmtId="0" fontId="0" fillId="38" borderId="0" xfId="0" applyNumberFormat="1" applyFont="1" applyFill="1" applyBorder="1"/>
    <x:xf numFmtId="0" fontId="3" fillId="38" borderId="0" xfId="0" applyNumberFormat="1" applyFont="1" applyFill="1" applyBorder="1"/>
    <x:xf numFmtId="0" fontId="3" fillId="38" borderId="0" xfId="0" applyNumberFormat="1" applyFont="1" applyFill="1" applyBorder="1" applyAlignment="1">
      <x:alignment wrapText="1"/>
    </x:xf>
    <x:xf numFmtId="0" fontId="0" fillId="39" borderId="0" xfId="0" applyNumberFormat="1" applyFont="1" applyFill="1" applyBorder="1"/>
    <x:xf numFmtId="0" fontId="2" fillId="39" borderId="0" xfId="0" applyNumberFormat="1" applyFont="1" applyFill="1" applyBorder="1"/>
    <x:xf numFmtId="0" fontId="2" fillId="39" borderId="0" xfId="0" applyNumberFormat="1" applyFont="1" applyFill="1" applyBorder="1" applyAlignment="1">
      <x:alignment horizontal="left"/>
    </x:xf>
    <x:xf numFmtId="0" fontId="1" fillId="39" borderId="0" xfId="0" applyNumberFormat="1" applyFont="1" applyFill="1" applyBorder="1"/>
    <x:xf numFmtId="0" fontId="1" fillId="39" borderId="0" xfId="0" applyNumberFormat="1" applyFont="1" applyFill="1" applyBorder="1" applyAlignment="1">
      <x:alignment wrapText="1"/>
    </x:xf>
    <x:xf numFmtId="0" fontId="1" fillId="39" borderId="0" xfId="0" applyNumberFormat="1" applyFont="1" applyFill="1" applyBorder="1" applyAlignment="1">
      <x:alignment horizontal="center" wrapText="1"/>
    </x:xf>
    <x:xf numFmtId="0" fontId="1" fillId="39" borderId="0" xfId="0" applyNumberFormat="1" applyFont="1" applyFill="1" applyBorder="1" applyAlignment="1">
      <x:alignment horizontal="center" vertical="center" wrapText="1"/>
    </x:xf>
    <x:xf numFmtId="0" fontId="0" fillId="40" borderId="0" xfId="0" applyNumberFormat="1" applyFont="1" applyFill="1" applyBorder="1"/>
    <x:xf numFmtId="0" fontId="1" fillId="40" borderId="0" xfId="0" applyNumberFormat="1" applyFont="1" applyFill="1" applyBorder="1"/>
    <x:xf numFmtId="0" fontId="0" fillId="41" borderId="0" xfId="0" applyNumberFormat="1" applyFont="1" applyFill="1" applyBorder="1"/>
    <x:xf numFmtId="0" fontId="3" fillId="41" borderId="0" xfId="0" applyNumberFormat="1" applyFont="1" applyFill="1" applyBorder="1"/>
    <x:xf numFmtId="0" fontId="3" fillId="41" borderId="0" xfId="0" applyNumberFormat="1" applyFont="1" applyFill="1" applyBorder="1" applyAlignment="1">
      <x:alignment wrapText="1"/>
    </x:xf>
    <x:xf numFmtId="0" fontId="0" fillId="42" borderId="0" xfId="0" applyNumberFormat="1" applyFont="1" applyFill="1" applyBorder="1"/>
    <x:xf numFmtId="0" fontId="4" fillId="42" borderId="0" xfId="0" applyNumberFormat="1" applyFont="1" applyFill="1" applyBorder="1"/>
    <x:xf numFmtId="0" fontId="4" fillId="42" borderId="0" xfId="0" applyNumberFormat="1" applyFont="1" applyFill="1" applyBorder="1" applyAlignment="1">
      <x:alignment wrapText="1"/>
    </x:xf>
    <x:xf numFmtId="0" fontId="0" fillId="43" borderId="0" xfId="0" applyNumberFormat="1" applyFont="1" applyFill="1" applyBorder="1"/>
    <x:xf numFmtId="0" fontId="1" fillId="43" borderId="0" xfId="0" applyNumberFormat="1" applyFont="1" applyFill="1" applyBorder="1"/>
    <x:xf numFmtId="0" fontId="1" fillId="43" borderId="0" xfId="0" applyNumberFormat="1" applyFont="1" applyFill="1" applyBorder="1" applyAlignment="1">
      <x:alignment wrapText="1"/>
    </x:xf>
    <x:xf numFmtId="0" fontId="1" fillId="43" borderId="0" xfId="0" applyNumberFormat="1" applyFont="1" applyFill="1" applyBorder="1" applyAlignment="1">
      <x:alignment horizontal="center" wrapText="1"/>
    </x:xf>
    <x:xf numFmtId="0" fontId="1" fillId="43" borderId="0" xfId="0" applyNumberFormat="1" applyFont="1" applyFill="1" applyBorder="1" applyAlignment="1">
      <x:alignment horizontal="center" vertical="center" wrapText="1"/>
    </x:xf>
    <x:xf numFmtId="0" fontId="0" fillId="44" borderId="0" xfId="0" applyNumberFormat="1" applyFont="1" applyFill="1" applyBorder="1"/>
    <x:xf numFmtId="0" fontId="1" fillId="44" borderId="0" xfId="0" applyNumberFormat="1" applyFont="1" applyFill="1" applyBorder="1"/>
    <x:xf numFmtId="0" fontId="1" fillId="44" borderId="0" xfId="0" applyNumberFormat="1" applyFont="1" applyFill="1" applyBorder="1" applyAlignment="1">
      <x:alignment wrapText="1"/>
    </x:xf>
    <x:xf numFmtId="0" fontId="1" fillId="44" borderId="0" xfId="0" applyNumberFormat="1" applyFont="1" applyFill="1" applyBorder="1" applyAlignment="1">
      <x:alignment horizontal="center" wrapText="1"/>
    </x:xf>
    <x:xf numFmtId="0" fontId="1" fillId="44" borderId="0" xfId="0" applyNumberFormat="1" applyFont="1" applyFill="1" applyBorder="1" applyAlignment="1">
      <x:alignment horizontal="center" vertical="center" wrapText="1"/>
    </x:xf>
    <x:xf numFmtId="205" fontId="0" fillId="0" borderId="0" xfId="0" applyNumberFormat="1" applyFont="1" applyFill="1" applyBorder="1" applyAlignment="1">
      <x:alignment wrapText="1"/>
    </x:xf>
    <x:xf numFmtId="205" fontId="0" fillId="0" borderId="0" xfId="0" applyNumberFormat="1" applyFont="1" applyFill="1" applyBorder="1"/>
    <x:xf numFmtId="0" fontId="0" fillId="45" borderId="0" xfId="0" applyNumberFormat="1" applyFont="1" applyFill="1" applyBorder="1"/>
    <x:xf numFmtId="0" fontId="2" fillId="45" borderId="0" xfId="0" applyNumberFormat="1" applyFont="1" applyFill="1" applyBorder="1"/>
    <x:xf numFmtId="0" fontId="1" fillId="45" borderId="0" xfId="0" applyNumberFormat="1" applyFont="1" applyFill="1" applyBorder="1"/>
    <x:xf numFmtId="0" fontId="1" fillId="45" borderId="0" xfId="0" applyNumberFormat="1" applyFont="1" applyFill="1" applyBorder="1" applyAlignment="1">
      <x:alignment wrapText="1"/>
    </x:xf>
    <x:xf numFmtId="0" fontId="1" fillId="45" borderId="0" xfId="0" applyNumberFormat="1" applyFont="1" applyFill="1" applyBorder="1" applyAlignment="1">
      <x:alignment horizontal="center" wrapText="1"/>
    </x:xf>
    <x:xf numFmtId="0" fontId="1" fillId="45" borderId="0" xfId="0" applyNumberFormat="1" applyFont="1" applyFill="1" applyBorder="1" applyAlignment="1">
      <x:alignment horizontal="center" vertical="center" wrapText="1"/>
    </x:xf>
    <x:xf numFmtId="0" fontId="0" fillId="46" borderId="0" xfId="0" applyNumberFormat="1" applyFont="1" applyFill="1" applyBorder="1"/>
    <x:xf numFmtId="0" fontId="4" fillId="46" borderId="0" xfId="0" applyNumberFormat="1" applyFont="1" applyFill="1" applyBorder="1"/>
    <x:xf numFmtId="0" fontId="4" fillId="46" borderId="0" xfId="0" applyNumberFormat="1" applyFont="1" applyFill="1" applyBorder="1" applyAlignment="1">
      <x:alignment wrapText="1"/>
    </x:xf>
    <x:xf numFmtId="0" fontId="0" fillId="47" borderId="0" xfId="0" applyNumberFormat="1" applyFont="1" applyFill="1" applyBorder="1"/>
    <x:xf numFmtId="0" fontId="2" fillId="47" borderId="0" xfId="0" applyNumberFormat="1" applyFont="1" applyFill="1" applyBorder="1"/>
    <x:xf numFmtId="0" fontId="1" fillId="47" borderId="0" xfId="0" applyNumberFormat="1" applyFont="1" applyFill="1" applyBorder="1"/>
    <x:xf numFmtId="0" fontId="1" fillId="47" borderId="0" xfId="0" applyNumberFormat="1" applyFont="1" applyFill="1" applyBorder="1" applyAlignment="1">
      <x:alignment wrapText="1"/>
    </x:xf>
    <x:xf numFmtId="0" fontId="1" fillId="47" borderId="0" xfId="0" applyNumberFormat="1" applyFont="1" applyFill="1" applyBorder="1" applyAlignment="1">
      <x:alignment horizontal="center" wrapText="1"/>
    </x:xf>
    <x:xf numFmtId="0" fontId="1" fillId="47" borderId="0" xfId="0" applyNumberFormat="1" applyFont="1" applyFill="1" applyBorder="1" applyAlignment="1">
      <x:alignment horizontal="center" vertical="center" wrapText="1"/>
    </x:xf>
    <x:xf numFmtId="0" fontId="0" fillId="48" borderId="0" xfId="0" applyNumberFormat="1" applyFont="1" applyFill="1" applyBorder="1"/>
    <x:xf numFmtId="0" fontId="4" fillId="48" borderId="0" xfId="0" applyNumberFormat="1" applyFont="1" applyFill="1" applyBorder="1"/>
    <x:xf numFmtId="0" fontId="4" fillId="48" borderId="0" xfId="0" applyNumberFormat="1" applyFont="1" applyFill="1" applyBorder="1" applyAlignment="1">
      <x:alignment wrapText="1"/>
    </x:xf>
    <x:xf numFmtId="0" fontId="0" fillId="49" borderId="0" xfId="0" applyNumberFormat="1" applyFont="1" applyFill="1" applyBorder="1"/>
    <x:xf numFmtId="0" fontId="2" fillId="49" borderId="0" xfId="0" applyNumberFormat="1" applyFont="1" applyFill="1" applyBorder="1"/>
    <x:xf numFmtId="0" fontId="1" fillId="49" borderId="0" xfId="0" applyNumberFormat="1" applyFont="1" applyFill="1" applyBorder="1"/>
    <x:xf numFmtId="0" fontId="1" fillId="49" borderId="0" xfId="0" applyNumberFormat="1" applyFont="1" applyFill="1" applyBorder="1" applyAlignment="1">
      <x:alignment wrapText="1"/>
    </x:xf>
    <x:xf numFmtId="0" fontId="1" fillId="49" borderId="0" xfId="0" applyNumberFormat="1" applyFont="1" applyFill="1" applyBorder="1" applyAlignment="1">
      <x:alignment horizontal="center" wrapText="1"/>
    </x:xf>
    <x:xf numFmtId="0" fontId="1" fillId="49" borderId="0" xfId="0" applyNumberFormat="1" applyFont="1" applyFill="1" applyBorder="1" applyAlignment="1">
      <x:alignment horizontal="center" vertical="center" wrapText="1"/>
    </x:xf>
    <x:xf numFmtId="0" fontId="0" fillId="50" borderId="0" xfId="0" applyNumberFormat="1" applyFont="1" applyFill="1" applyBorder="1"/>
    <x:xf numFmtId="0" fontId="4" fillId="50" borderId="0" xfId="0" applyNumberFormat="1" applyFont="1" applyFill="1" applyBorder="1"/>
    <x:xf numFmtId="0" fontId="4" fillId="50" borderId="0" xfId="0" applyNumberFormat="1" applyFont="1" applyFill="1" applyBorder="1" applyAlignment="1">
      <x:alignment wrapText="1"/>
    </x:xf>
    <x:xf numFmtId="0" fontId="0" fillId="51" borderId="0" xfId="0" applyNumberFormat="1" applyFont="1" applyFill="1" applyBorder="1"/>
    <x:xf numFmtId="0" fontId="2" fillId="51" borderId="0" xfId="0" applyNumberFormat="1" applyFont="1" applyFill="1" applyBorder="1"/>
    <x:xf numFmtId="0" fontId="1" fillId="51" borderId="0" xfId="0" applyNumberFormat="1" applyFont="1" applyFill="1" applyBorder="1"/>
    <x:xf numFmtId="0" fontId="1" fillId="51" borderId="0" xfId="0" applyNumberFormat="1" applyFont="1" applyFill="1" applyBorder="1" applyAlignment="1">
      <x:alignment wrapText="1"/>
    </x:xf>
    <x:xf numFmtId="0" fontId="1" fillId="51" borderId="0" xfId="0" applyNumberFormat="1" applyFont="1" applyFill="1" applyBorder="1" applyAlignment="1">
      <x:alignment horizontal="center" wrapText="1"/>
    </x:xf>
    <x:xf numFmtId="0" fontId="1" fillId="51" borderId="0" xfId="0" applyNumberFormat="1" applyFont="1" applyFill="1" applyBorder="1" applyAlignment="1">
      <x:alignment horizontal="center" vertical="center" wrapText="1"/>
    </x:xf>
    <x:xf numFmtId="0" fontId="0" fillId="52" borderId="0" xfId="0" applyNumberFormat="1" applyFont="1" applyFill="1" applyBorder="1"/>
    <x:xf numFmtId="0" fontId="4" fillId="52" borderId="0" xfId="0" applyNumberFormat="1" applyFont="1" applyFill="1" applyBorder="1"/>
    <x:xf numFmtId="0" fontId="4" fillId="52" borderId="0" xfId="0" applyNumberFormat="1" applyFont="1" applyFill="1" applyBorder="1" applyAlignment="1">
      <x:alignment wrapText="1"/>
    </x:xf>
    <x:xf numFmtId="0" fontId="0" fillId="53" borderId="0" xfId="0" applyNumberFormat="1" applyFont="1" applyFill="1" applyBorder="1"/>
    <x:xf numFmtId="0" fontId="2" fillId="53" borderId="0" xfId="0" applyNumberFormat="1" applyFont="1" applyFill="1" applyBorder="1"/>
    <x:xf numFmtId="0" fontId="1" fillId="53" borderId="0" xfId="0" applyNumberFormat="1" applyFont="1" applyFill="1" applyBorder="1"/>
    <x:xf numFmtId="0" fontId="1" fillId="53" borderId="0" xfId="0" applyNumberFormat="1" applyFont="1" applyFill="1" applyBorder="1" applyAlignment="1">
      <x:alignment wrapText="1"/>
    </x:xf>
    <x:xf numFmtId="0" fontId="1" fillId="53" borderId="0" xfId="0" applyNumberFormat="1" applyFont="1" applyFill="1" applyBorder="1" applyAlignment="1">
      <x:alignment horizontal="center" wrapText="1"/>
    </x:xf>
    <x:xf numFmtId="0" fontId="1" fillId="53" borderId="0" xfId="0" applyNumberFormat="1" applyFont="1" applyFill="1" applyBorder="1" applyAlignment="1">
      <x:alignment horizontal="center" vertical="center" wrapText="1"/>
    </x:xf>
    <x:xf numFmtId="0" fontId="0" fillId="54" borderId="0" xfId="0" applyNumberFormat="1" applyFont="1" applyFill="1" applyBorder="1"/>
    <x:xf numFmtId="0" fontId="4" fillId="54" borderId="0" xfId="0" applyNumberFormat="1" applyFont="1" applyFill="1" applyBorder="1"/>
    <x:xf numFmtId="0" fontId="4" fillId="54" borderId="0" xfId="0" applyNumberFormat="1" applyFont="1" applyFill="1" applyBorder="1" applyAlignment="1">
      <x:alignment wrapText="1"/>
    </x:xf>
    <x:xf numFmtId="0" fontId="0" fillId="55" borderId="0" xfId="0" applyNumberFormat="1" applyFont="1" applyFill="1" applyBorder="1"/>
    <x:xf numFmtId="0" fontId="2" fillId="55" borderId="0" xfId="0" applyNumberFormat="1" applyFont="1" applyFill="1" applyBorder="1"/>
    <x:xf numFmtId="0" fontId="1" fillId="55" borderId="0" xfId="0" applyNumberFormat="1" applyFont="1" applyFill="1" applyBorder="1"/>
    <x:xf numFmtId="0" fontId="1" fillId="55" borderId="0" xfId="0" applyNumberFormat="1" applyFont="1" applyFill="1" applyBorder="1" applyAlignment="1">
      <x:alignment wrapText="1"/>
    </x:xf>
    <x:xf numFmtId="0" fontId="1" fillId="55" borderId="0" xfId="0" applyNumberFormat="1" applyFont="1" applyFill="1" applyBorder="1" applyAlignment="1">
      <x:alignment horizontal="center" wrapText="1"/>
    </x:xf>
    <x:xf numFmtId="0" fontId="1" fillId="55" borderId="0" xfId="0" applyNumberFormat="1" applyFont="1" applyFill="1" applyBorder="1" applyAlignment="1">
      <x:alignment horizontal="center" vertical="center" wrapText="1"/>
    </x:xf>
    <x:xf numFmtId="0" fontId="0" fillId="56" borderId="0" xfId="0" applyNumberFormat="1" applyFont="1" applyFill="1" applyBorder="1"/>
    <x:xf numFmtId="0" fontId="4" fillId="56" borderId="0" xfId="0" applyNumberFormat="1" applyFont="1" applyFill="1" applyBorder="1"/>
    <x:xf numFmtId="0" fontId="4" fillId="56" borderId="0" xfId="0" applyNumberFormat="1" applyFont="1" applyFill="1" applyBorder="1" applyAlignment="1">
      <x:alignment wrapText="1"/>
    </x:xf>
    <x:xf numFmtId="0" fontId="0" fillId="57" borderId="0" xfId="0" applyNumberFormat="1" applyFont="1" applyFill="1" applyBorder="1"/>
    <x:xf numFmtId="0" fontId="2" fillId="57" borderId="0" xfId="0" applyNumberFormat="1" applyFont="1" applyFill="1" applyBorder="1"/>
    <x:xf numFmtId="0" fontId="1" fillId="57" borderId="0" xfId="0" applyNumberFormat="1" applyFont="1" applyFill="1" applyBorder="1"/>
    <x:xf numFmtId="0" fontId="1" fillId="57" borderId="0" xfId="0" applyNumberFormat="1" applyFont="1" applyFill="1" applyBorder="1" applyAlignment="1">
      <x:alignment wrapText="1"/>
    </x:xf>
    <x:xf numFmtId="0" fontId="1" fillId="57" borderId="0" xfId="0" applyNumberFormat="1" applyFont="1" applyFill="1" applyBorder="1" applyAlignment="1">
      <x:alignment horizontal="center" wrapText="1"/>
    </x:xf>
    <x:xf numFmtId="0" fontId="1" fillId="57" borderId="0" xfId="0" applyNumberFormat="1" applyFont="1" applyFill="1" applyBorder="1" applyAlignment="1">
      <x:alignment horizontal="center" vertical="center" wrapText="1"/>
    </x:xf>
    <x:xf numFmtId="0" fontId="0" fillId="58" borderId="0" xfId="0" applyNumberFormat="1" applyFont="1" applyFill="1" applyBorder="1"/>
    <x:xf numFmtId="0" fontId="1" fillId="58" borderId="0" xfId="0" applyNumberFormat="1" applyFont="1" applyFill="1" applyBorder="1"/>
    <x:xf numFmtId="0" fontId="0" fillId="59" borderId="0" xfId="0" applyNumberFormat="1" applyFont="1" applyFill="1" applyBorder="1"/>
    <x:xf numFmtId="0" fontId="3" fillId="59" borderId="0" xfId="0" applyNumberFormat="1" applyFont="1" applyFill="1" applyBorder="1"/>
    <x:xf numFmtId="0" fontId="3" fillId="59" borderId="0" xfId="0" applyNumberFormat="1" applyFont="1" applyFill="1" applyBorder="1" applyAlignment="1">
      <x:alignment wrapText="1"/>
    </x:xf>
    <x:xf numFmtId="0" fontId="0" fillId="60" borderId="0" xfId="0" applyNumberFormat="1" applyFont="1" applyFill="1" applyBorder="1"/>
    <x:xf numFmtId="0" fontId="4" fillId="60" borderId="0" xfId="0" applyNumberFormat="1" applyFont="1" applyFill="1" applyBorder="1"/>
    <x:xf numFmtId="0" fontId="4" fillId="60" borderId="0" xfId="0" applyNumberFormat="1" applyFont="1" applyFill="1" applyBorder="1" applyAlignment="1">
      <x:alignment wrapText="1"/>
    </x:xf>
    <x:xf numFmtId="0" fontId="0" fillId="61" borderId="0" xfId="0" applyNumberFormat="1" applyFont="1" applyFill="1" applyBorder="1"/>
    <x:xf numFmtId="0" fontId="2" fillId="61" borderId="0" xfId="0" applyNumberFormat="1" applyFont="1" applyFill="1" applyBorder="1"/>
    <x:xf numFmtId="0" fontId="1" fillId="61" borderId="0" xfId="0" applyNumberFormat="1" applyFont="1" applyFill="1" applyBorder="1"/>
    <x:xf numFmtId="0" fontId="1" fillId="61" borderId="0" xfId="0" applyNumberFormat="1" applyFont="1" applyFill="1" applyBorder="1" applyAlignment="1">
      <x:alignment wrapText="1"/>
    </x:xf>
    <x:xf numFmtId="0" fontId="1" fillId="61" borderId="0" xfId="0" applyNumberFormat="1" applyFont="1" applyFill="1" applyBorder="1" applyAlignment="1">
      <x:alignment horizontal="center" wrapText="1"/>
    </x:xf>
    <x:xf numFmtId="0" fontId="1" fillId="61" borderId="0" xfId="0" applyNumberFormat="1" applyFont="1" applyFill="1" applyBorder="1" applyAlignment="1">
      <x:alignment horizontal="center" vertical="center" wrapText="1"/>
    </x:xf>
    <x:xf numFmtId="0" fontId="0" fillId="62" borderId="0" xfId="0" applyNumberFormat="1" applyFont="1" applyFill="1" applyBorder="1"/>
    <x:xf numFmtId="0" fontId="1" fillId="62" borderId="0" xfId="0" applyNumberFormat="1" applyFont="1" applyFill="1" applyBorder="1"/>
    <x:xf numFmtId="0" fontId="0" fillId="63" borderId="0" xfId="0" applyNumberFormat="1" applyFont="1" applyFill="1" applyBorder="1"/>
    <x:xf numFmtId="0" fontId="4" fillId="63" borderId="0" xfId="0" applyNumberFormat="1" applyFont="1" applyFill="1" applyBorder="1"/>
    <x:xf numFmtId="0" fontId="4" fillId="63" borderId="0" xfId="0" applyNumberFormat="1" applyFont="1" applyFill="1" applyBorder="1" applyAlignment="1">
      <x:alignment wrapText="1"/>
    </x:xf>
    <x:xf numFmtId="0" fontId="0" fillId="64" borderId="0" xfId="0" applyNumberFormat="1" applyFont="1" applyFill="1" applyBorder="1"/>
    <x:xf numFmtId="0" fontId="2" fillId="64" borderId="0" xfId="0" applyNumberFormat="1" applyFont="1" applyFill="1" applyBorder="1"/>
    <x:xf numFmtId="0" fontId="1" fillId="64" borderId="0" xfId="0" applyNumberFormat="1" applyFont="1" applyFill="1" applyBorder="1"/>
    <x:xf numFmtId="0" fontId="1" fillId="64" borderId="0" xfId="0" applyNumberFormat="1" applyFont="1" applyFill="1" applyBorder="1" applyAlignment="1">
      <x:alignment wrapText="1"/>
    </x:xf>
    <x:xf numFmtId="0" fontId="1" fillId="64" borderId="0" xfId="0" applyNumberFormat="1" applyFont="1" applyFill="1" applyBorder="1" applyAlignment="1">
      <x:alignment horizontal="center" wrapText="1"/>
    </x:xf>
    <x:xf numFmtId="0" fontId="1" fillId="64" borderId="0" xfId="0" applyNumberFormat="1" applyFont="1" applyFill="1" applyBorder="1" applyAlignment="1">
      <x:alignment horizontal="center" vertical="center" wrapText="1"/>
    </x:xf>
    <x:xf numFmtId="0" fontId="0" fillId="65" borderId="0" xfId="0" applyNumberFormat="1" applyFont="1" applyFill="1" applyBorder="1"/>
    <x:xf numFmtId="0" fontId="4" fillId="65" borderId="0" xfId="0" applyNumberFormat="1" applyFont="1" applyFill="1" applyBorder="1"/>
    <x:xf numFmtId="0" fontId="4" fillId="65" borderId="0" xfId="0" applyNumberFormat="1" applyFont="1" applyFill="1" applyBorder="1" applyAlignment="1">
      <x:alignment wrapText="1"/>
    </x:xf>
    <x:xf numFmtId="0" fontId="0" fillId="66" borderId="0" xfId="0" applyNumberFormat="1" applyFont="1" applyFill="1" applyBorder="1"/>
    <x:xf numFmtId="0" fontId="1" fillId="66" borderId="0" xfId="0" applyNumberFormat="1" applyFont="1" applyFill="1" applyBorder="1"/>
    <x:xf numFmtId="0" fontId="0" fillId="67" borderId="0" xfId="0" applyNumberFormat="1" applyFont="1" applyFill="1" applyBorder="1"/>
    <x:xf numFmtId="0" fontId="5" fillId="67" borderId="0" xfId="0" applyNumberFormat="1" applyFont="1" applyFill="1" applyBorder="1"/>
    <x:xf numFmtId="0" fontId="0" fillId="68" borderId="0" xfId="0" applyNumberFormat="1" applyFont="1" applyFill="1" applyBorder="1"/>
    <x:xf numFmtId="0" fontId="4" fillId="68" borderId="0" xfId="0" applyNumberFormat="1" applyFont="1" applyFill="1" applyBorder="1"/>
    <x:xf numFmtId="0" fontId="4" fillId="68" borderId="0" xfId="0" applyNumberFormat="1" applyFont="1" applyFill="1" applyBorder="1" applyAlignment="1">
      <x:alignment wrapText="1"/>
    </x:xf>
    <x:xf numFmtId="0" fontId="1" fillId="67" borderId="0" xfId="0" applyNumberFormat="1" applyFont="1" applyFill="1" applyBorder="1"/>
    <x:xf numFmtId="0" fontId="1" fillId="67" borderId="0" xfId="0" applyNumberFormat="1" applyFont="1" applyFill="1" applyBorder="1" applyAlignment="1">
      <x:alignment wrapText="1"/>
    </x:xf>
    <x:xf numFmtId="0" fontId="1" fillId="67" borderId="0" xfId="0" applyNumberFormat="1" applyFont="1" applyFill="1" applyBorder="1" applyAlignment="1">
      <x:alignment horizontal="center" wrapText="1"/>
    </x:xf>
    <x:xf numFmtId="0" fontId="1" fillId="67" borderId="0" xfId="0" applyNumberFormat="1" applyFont="1" applyFill="1" applyBorder="1" applyAlignment="1">
      <x:alignment horizontal="center" vertical="center" wrapText="1"/>
    </x:xf>
    <x:xf numFmtId="0" fontId="0" fillId="69" borderId="0" xfId="0" applyNumberFormat="1" applyFont="1" applyFill="1" applyBorder="1"/>
    <x:xf numFmtId="0" fontId="6" fillId="69" borderId="0" xfId="0" applyNumberFormat="1" applyFont="1" applyFill="1" applyBorder="1"/>
    <x:xf numFmtId="0" fontId="6" fillId="69" borderId="0" xfId="0" applyNumberFormat="1" applyFont="1" applyFill="1" applyBorder="1" applyAlignment="1">
      <x:alignment wrapText="1"/>
    </x:xf>
    <x:xf numFmtId="0" fontId="5" fillId="2" borderId="0" xfId="0" applyNumberFormat="1" applyFont="1" applyFill="1" applyBorder="1"/>
    <x:xf numFmtId="0" fontId="0" fillId="70" borderId="0" xfId="0" applyNumberFormat="1" applyFont="1" applyFill="1" applyBorder="1"/>
    <x:xf numFmtId="0" fontId="1" fillId="70" borderId="0" xfId="0" applyNumberFormat="1" applyFont="1" applyFill="1" applyBorder="1"/>
    <x:xf numFmtId="0" fontId="1" fillId="70" borderId="0" xfId="0" applyNumberFormat="1" applyFont="1" applyFill="1" applyBorder="1" applyAlignment="1">
      <x:alignment wrapText="1"/>
    </x:xf>
    <x:xf numFmtId="0" fontId="1" fillId="70" borderId="0" xfId="0" applyNumberFormat="1" applyFont="1" applyFill="1" applyBorder="1" applyAlignment="1">
      <x:alignment horizontal="center" wrapText="1"/>
    </x:xf>
    <x:xf numFmtId="0" fontId="1" fillId="71" borderId="0" xfId="0" applyNumberFormat="1" applyFont="1" applyFill="1" applyBorder="1" applyAlignment="1">
      <x:alignment horizontal="center" vertical="center" wrapText="1"/>
    </x:xf>
    <x:xf numFmtId="0" fontId="0" fillId="71" borderId="0" xfId="0" applyNumberFormat="1" applyFont="1" applyFill="1" applyBorder="1"/>
    <x:xf numFmtId="0" fontId="2" fillId="71" borderId="0" xfId="0" applyNumberFormat="1" applyFont="1" applyFill="1" applyBorder="1"/>
    <x:xf numFmtId="0" fontId="1" fillId="71" borderId="0" xfId="0" applyNumberFormat="1" applyFont="1" applyFill="1" applyBorder="1"/>
    <x:xf numFmtId="0" fontId="1" fillId="71" borderId="0" xfId="0" applyNumberFormat="1" applyFont="1" applyFill="1" applyBorder="1" applyAlignment="1">
      <x:alignment wrapText="1"/>
    </x:xf>
    <x:xf numFmtId="0" fontId="0" fillId="72" borderId="0" xfId="0" applyNumberFormat="1" applyFont="1" applyFill="1" applyBorder="1"/>
    <x:xf numFmtId="0" fontId="5" fillId="72" borderId="0" xfId="0" applyNumberFormat="1" applyFont="1" applyFill="1" applyBorder="1"/>
    <x:xf numFmtId="0" fontId="1" fillId="72" borderId="0" xfId="0" applyNumberFormat="1" applyFont="1" applyFill="1" applyBorder="1"/>
    <x:xf numFmtId="0" fontId="1" fillId="72" borderId="0" xfId="0" applyNumberFormat="1" applyFont="1" applyFill="1" applyBorder="1" applyAlignment="1">
      <x:alignment wrapText="1"/>
    </x:xf>
    <x:xf numFmtId="0" fontId="1" fillId="72" borderId="0" xfId="0" applyNumberFormat="1" applyFont="1" applyFill="1" applyBorder="1" applyAlignment="1">
      <x:alignment horizontal="center" wrapText="1"/>
    </x:xf>
    <x:xf numFmtId="0" fontId="1" fillId="72" borderId="0" xfId="0" applyNumberFormat="1" applyFont="1" applyFill="1" applyBorder="1" applyAlignment="1">
      <x:alignment horizontal="center" vertical="center" wrapText="1"/>
    </x:xf>
    <x:xf numFmtId="0" fontId="0" fillId="73" borderId="0" xfId="0" applyNumberFormat="1" applyFont="1" applyFill="1" applyBorder="1"/>
    <x:xf numFmtId="0" fontId="6" fillId="73" borderId="0" xfId="0" applyNumberFormat="1" applyFont="1" applyFill="1" applyBorder="1"/>
    <x:xf numFmtId="0" fontId="6" fillId="73" borderId="0" xfId="0" applyNumberFormat="1" applyFont="1" applyFill="1" applyBorder="1" applyAlignment="1">
      <x:alignment wrapText="1"/>
    </x:xf>
    <x:xf numFmtId="0" fontId="0" fillId="74" borderId="0" xfId="0" applyNumberFormat="1" applyFont="1" applyFill="1" applyBorder="1"/>
    <x:xf numFmtId="0" fontId="4" fillId="74" borderId="0" xfId="0" applyNumberFormat="1" applyFont="1" applyFill="1" applyBorder="1"/>
    <x:xf numFmtId="0" fontId="4" fillId="74" borderId="0" xfId="0" applyNumberFormat="1" applyFont="1" applyFill="1" applyBorder="1" applyAlignment="1">
      <x:alignment wrapText="1"/>
    </x:xf>
    <x:xf numFmtId="0" fontId="2" fillId="72" borderId="0" xfId="0" applyNumberFormat="1" applyFont="1" applyFill="1" applyBorder="1"/>
    <x:xf numFmtId="206" fontId="0" fillId="0" borderId="0" xfId="0" applyNumberFormat="1" applyFont="1" applyFill="1" applyBorder="1"/>
    <x:xf numFmtId="206" fontId="0" fillId="0" borderId="0" xfId="0" applyNumberFormat="1" applyFont="1" applyFill="1" applyBorder="1" applyAlignment="1">
      <x:alignment wrapText="1"/>
    </x:xf>
    <x:xf numFmtId="0" fontId="6" fillId="75" borderId="0" xfId="0" applyNumberFormat="1" applyFont="1" applyFill="1" applyBorder="1" applyAlignment="1">
      <x:alignment wrapText="1"/>
    </x:xf>
    <x:xf numFmtId="0" fontId="0" fillId="76" borderId="0" xfId="0" applyNumberFormat="1" applyFont="1" applyFill="1" applyBorder="1"/>
    <x:xf numFmtId="0" fontId="1" fillId="76" borderId="0" xfId="0" applyNumberFormat="1" applyFont="1" applyFill="1" applyBorder="1"/>
    <x:xf numFmtId="0" fontId="1" fillId="76" borderId="0" xfId="0" applyNumberFormat="1" applyFont="1" applyFill="1" applyBorder="1" applyAlignment="1">
      <x:alignment wrapText="1"/>
    </x:xf>
    <x:xf numFmtId="0" fontId="1" fillId="76" borderId="0" xfId="0" applyNumberFormat="1" applyFont="1" applyFill="1" applyBorder="1" applyAlignment="1">
      <x:alignment horizontal="center" wrapText="1"/>
    </x:xf>
    <x:xf numFmtId="0" fontId="1" fillId="76" borderId="0" xfId="0" applyNumberFormat="1" applyFont="1" applyFill="1" applyBorder="1" applyAlignment="1">
      <x:alignment horizontal="center" vertical="center" wrapText="1"/>
    </x:xf>
    <x:xf numFmtId="0" fontId="0" fillId="77" borderId="0" xfId="0" applyNumberFormat="1" applyFont="1" applyFill="1" applyBorder="1"/>
    <x:xf numFmtId="0" fontId="4" fillId="77" borderId="0" xfId="0" applyNumberFormat="1" applyFont="1" applyFill="1" applyBorder="1"/>
    <x:xf numFmtId="0" fontId="4" fillId="77" borderId="0" xfId="0" applyNumberFormat="1" applyFont="1" applyFill="1" applyBorder="1" applyAlignment="1">
      <x:alignment wrapText="1"/>
    </x:xf>
    <x:xf numFmtId="0" fontId="0" fillId="78" borderId="0" xfId="0" applyNumberFormat="1" applyFont="1" applyFill="1" applyBorder="1"/>
    <x:xf numFmtId="0" fontId="5" fillId="78" borderId="0" xfId="0" applyNumberFormat="1" applyFont="1" applyFill="1" applyBorder="1"/>
    <x:xf numFmtId="0" fontId="0" fillId="79" borderId="0" xfId="0" applyNumberFormat="1" applyFont="1" applyFill="1" applyBorder="1"/>
    <x:xf numFmtId="0" fontId="4" fillId="79" borderId="0" xfId="0" applyNumberFormat="1" applyFont="1" applyFill="1" applyBorder="1"/>
    <x:xf numFmtId="0" fontId="4" fillId="79" borderId="0" xfId="0" applyNumberFormat="1" applyFont="1" applyFill="1" applyBorder="1" applyAlignment="1">
      <x:alignment wrapText="1"/>
    </x:xf>
    <x:xf numFmtId="0" fontId="1" fillId="78" borderId="0" xfId="0" applyNumberFormat="1" applyFont="1" applyFill="1" applyBorder="1"/>
    <x:xf numFmtId="0" fontId="1" fillId="78" borderId="0" xfId="0" applyNumberFormat="1" applyFont="1" applyFill="1" applyBorder="1" applyAlignment="1">
      <x:alignment wrapText="1"/>
    </x:xf>
    <x:xf numFmtId="0" fontId="1" fillId="78" borderId="0" xfId="0" applyNumberFormat="1" applyFont="1" applyFill="1" applyBorder="1" applyAlignment="1">
      <x:alignment horizontal="center" wrapText="1"/>
    </x:xf>
    <x:xf numFmtId="0" fontId="1" fillId="78" borderId="0" xfId="0" applyNumberFormat="1" applyFont="1" applyFill="1" applyBorder="1" applyAlignment="1">
      <x:alignment horizontal="center" vertical="center" wrapText="1"/>
    </x:xf>
    <x:xf numFmtId="0" fontId="0" fillId="80" borderId="0" xfId="0" applyNumberFormat="1" applyFont="1" applyFill="1" applyBorder="1"/>
    <x:xf numFmtId="0" fontId="6" fillId="80" borderId="0" xfId="0" applyNumberFormat="1" applyFont="1" applyFill="1" applyBorder="1"/>
    <x:xf numFmtId="0" fontId="6" fillId="80" borderId="0" xfId="0" applyNumberFormat="1" applyFont="1" applyFill="1" applyBorder="1" applyAlignment="1">
      <x:alignment wrapText="1"/>
    </x:xf>
  </x:cellXfs>
  <x:cellStyles count="1">
    <x:cellStyle name="Normal" xfId="0"/>
  </x:cellStyles>
  <x:dxfs count="2">
    <x:dxf>
      <x:font>
        <x:b/>
      </x:font>
      <x:fill>
        <x:patternFill>
          <x:bgColor rgb="FFFADBD8"/>
        </x:patternFill>
      </x:fill>
    </x:dxf>
    <x:dxf>
      <x:fill>
        <x:patternFill>
          <x:bgColor rgb="FFFCF3C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1835145f6f8467b" /><Relationship Type="http://schemas.openxmlformats.org/officeDocument/2006/relationships/theme" Target="/xl/theme/theme1.xml" Id="R9e5de614a27a45ba" /><Relationship Type="http://schemas.openxmlformats.org/officeDocument/2006/relationships/sharedStrings" Target="/xl/sharedStrings.xml" Id="R2e2ff907d2e74d15" /><Relationship Type="http://schemas.openxmlformats.org/officeDocument/2006/relationships/worksheet" Target="/xl/worksheets/sheet1.xml" Id="R68151469d8414c9a" /><Relationship Type="http://schemas.openxmlformats.org/officeDocument/2006/relationships/worksheet" Target="/xl/worksheets/sheet2.xml" Id="R9aa7a00ef6bd4421" /><Relationship Type="http://schemas.openxmlformats.org/officeDocument/2006/relationships/worksheet" Target="/xl/worksheets/sheet3.xml" Id="R92132d7e9de0422b" /><Relationship Type="http://schemas.openxmlformats.org/officeDocument/2006/relationships/worksheet" Target="/xl/worksheets/sheet4.xml" Id="R233101e34992412a" /><Relationship Type="http://schemas.openxmlformats.org/officeDocument/2006/relationships/worksheet" Target="/xl/worksheets/sheet5.xml" Id="Ra17ce6bbd7ad4d1e" /><Relationship Type="http://schemas.openxmlformats.org/officeDocument/2006/relationships/worksheet" Target="/xl/worksheets/sheet6.xml" Id="R77ffd00460d143e4" /><Relationship Type="http://schemas.openxmlformats.org/officeDocument/2006/relationships/worksheet" Target="/xl/worksheets/sheet7.xml" Id="R828e6a2cd1a347b8" /><Relationship Type="http://schemas.openxmlformats.org/officeDocument/2006/relationships/worksheet" Target="/xl/worksheets/sheet8.xml" Id="R96bb1fdf9cd64d71" /><Relationship Type="http://schemas.openxmlformats.org/officeDocument/2006/relationships/worksheet" Target="/xl/worksheets/sheet9.xml" Id="R310d684a91aa4b1e" /><Relationship Type="http://schemas.openxmlformats.org/officeDocument/2006/relationships/worksheet" Target="/xl/worksheets/sheet10.xml" Id="Ra7346c33e96b4861" /><Relationship Type="http://schemas.openxmlformats.org/officeDocument/2006/relationships/worksheet" Target="/xl/worksheets/sheet11.xml" Id="Rd0c3c7eaa2f54528" /><Relationship Type="http://schemas.openxmlformats.org/officeDocument/2006/relationships/worksheet" Target="/xl/worksheets/sheet12.xml" Id="R8617d796788d4b28" /><Relationship Type="http://schemas.openxmlformats.org/officeDocument/2006/relationships/worksheet" Target="/xl/worksheets/sheet13.xml" Id="Rdf0a6bb9f7c647c6" /><Relationship Type="http://schemas.openxmlformats.org/officeDocument/2006/relationships/worksheet" Target="/xl/worksheets/sheet14.xml" Id="R4a384d35b17f43ab" /><Relationship Type="http://schemas.openxmlformats.org/officeDocument/2006/relationships/worksheet" Target="/xl/worksheets/sheet15.xml" Id="Rb32cb7b396ce4bd6" /><Relationship Type="http://schemas.openxmlformats.org/officeDocument/2006/relationships/worksheet" Target="/xl/worksheets/sheet16.xml" Id="R0235bb2c2cc94eb4" /><Relationship Type="http://schemas.openxmlformats.org/officeDocument/2006/relationships/worksheet" Target="/xl/worksheets/sheet17.xml" Id="R7cdc1635dcfb406b" /><Relationship Type="http://schemas.openxmlformats.org/officeDocument/2006/relationships/worksheet" Target="/xl/worksheets/sheet18.xml" Id="Rf8efae39f2854e76" /><Relationship Type="http://schemas.openxmlformats.org/officeDocument/2006/relationships/worksheet" Target="/xl/worksheets/sheet19.xml" Id="Re6be8f655bd64b91" /><Relationship Type="http://schemas.openxmlformats.org/officeDocument/2006/relationships/worksheet" Target="/xl/worksheets/sheet20.xml" Id="R465963f3abc143e3" /><Relationship Type="http://schemas.openxmlformats.org/officeDocument/2006/relationships/worksheet" Target="/xl/worksheets/sheet21.xml" Id="Re9a0309c69f54825" /><Relationship Type="http://schemas.openxmlformats.org/officeDocument/2006/relationships/worksheet" Target="/xl/worksheets/sheet22.xml" Id="R086566cd4f1c47d4" /><Relationship Type="http://schemas.openxmlformats.org/officeDocument/2006/relationships/worksheet" Target="/xl/worksheets/sheet23.xml" Id="R31811a5c34ee4acb" /><Relationship Type="http://schemas.openxmlformats.org/officeDocument/2006/relationships/worksheet" Target="/xl/worksheets/sheet24.xml" Id="R4b90b2f8c1274e7d" /><Relationship Type="http://schemas.openxmlformats.org/officeDocument/2006/relationships/worksheet" Target="/xl/worksheets/sheet25.xml" Id="R6f0e79c3a53f47be" /><Relationship Type="http://schemas.openxmlformats.org/officeDocument/2006/relationships/worksheet" Target="/xl/worksheets/sheet26.xml" Id="Radca28e64f1840f8" /><Relationship Type="http://schemas.openxmlformats.org/officeDocument/2006/relationships/worksheet" Target="/xl/worksheets/sheet27.xml" Id="Rfba0308b57074594" /><Relationship Type="http://schemas.openxmlformats.org/officeDocument/2006/relationships/worksheet" Target="/xl/worksheets/sheet28.xml" Id="Ra3ade74a420549d2" /><Relationship Type="http://schemas.openxmlformats.org/officeDocument/2006/relationships/worksheet" Target="/xl/worksheets/sheet29.xml" Id="R4f2e50365bc14eab" /><Relationship Type="http://schemas.openxmlformats.org/officeDocument/2006/relationships/worksheet" Target="/xl/worksheets/sheet30.xml" Id="Rfb86743db70344f8" /><Relationship Type="http://schemas.openxmlformats.org/officeDocument/2006/relationships/worksheet" Target="/xl/worksheets/sheet31.xml" Id="R1548dea28ee947a1" /></Relationships>
</file>

<file path=xl/drawings/_rels/drawing1.xml.rels>&#65279;<?xml version="1.0" encoding="utf-8"?><Relationships xmlns="http://schemas.openxmlformats.org/package/2006/relationships"><Relationship Type="http://schemas.openxmlformats.org/officeDocument/2006/relationships/chart" Target="/xl/drawings/charts/chart1.xml" Id="R7509c341205c4bdb" /></Relationships>
</file>

<file path=xl/drawings/_rels/drawing2.xml.rels>&#65279;<?xml version="1.0" encoding="utf-8"?><Relationships xmlns="http://schemas.openxmlformats.org/package/2006/relationships"><Relationship Type="http://schemas.openxmlformats.org/officeDocument/2006/relationships/chart" Target="/xl/drawings/charts/chart2.xml" Id="Re45f74f2f6b04513" /></Relationships>
</file>

<file path=xl/drawings/_rels/drawing3.xml.rels>&#65279;<?xml version="1.0" encoding="utf-8"?><Relationships xmlns="http://schemas.openxmlformats.org/package/2006/relationships"><Relationship Type="http://schemas.openxmlformats.org/officeDocument/2006/relationships/chart" Target="/xl/drawings/charts/chart3.xml" Id="R12d0e396b4d64f81" /></Relationships>
</file>

<file path=xl/drawings/_rels/drawing4.xml.rels>&#65279;<?xml version="1.0" encoding="utf-8"?><Relationships xmlns="http://schemas.openxmlformats.org/package/2006/relationships"><Relationship Type="http://schemas.openxmlformats.org/officeDocument/2006/relationships/chart" Target="/xl/drawings/charts/chart4.xml" Id="R354cfb7a48ee45ee" /></Relationships>
</file>

<file path=xl/drawings/_rels/drawing5.xml.rels>&#65279;<?xml version="1.0" encoding="utf-8"?><Relationships xmlns="http://schemas.openxmlformats.org/package/2006/relationships"><Relationship Type="http://schemas.openxmlformats.org/officeDocument/2006/relationships/chart" Target="/xl/drawings/charts/chart5.xml" Id="R39d006722a8a4f5b" /><Relationship Type="http://schemas.openxmlformats.org/officeDocument/2006/relationships/chart" Target="/xl/drawings/charts/chart6.xml" Id="R2957652222264fe4" /><Relationship Type="http://schemas.openxmlformats.org/officeDocument/2006/relationships/chart" Target="/xl/drawings/charts/chart7.xml" Id="Rf5e2951db7fc4a6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Bundesleistungen im Kontext Flucht und Migration</a:t>
            </a:r>
          </a:p>
        </c:rich>
      </c:tx>
      <c:overlay val="0"/>
    </c:title>
    <c:plotArea>
      <c:lineChart>
        <c:grouping val="standard"/>
        <c:varyColors val="0"/>
        <c:ser>
          <c:idx val="0"/>
          <c:order val="0"/>
          <c:tx>
            <c:v>Bundesleistungen Bund (Mrd. €)</c:v>
          </c:tx>
          <c:marker>
            <c:symbol val="none"/>
          </c:marker>
          <c:cat>
            <c:strRef>
              <c:f>'Zusammenfassung'!$A$10:$A$19</c:f>
              <c:strCache>
                <c:ptCount val="0"/>
              </c:strCache>
            </c:strRef>
          </c:cat>
          <c:val>
            <c:numRef>
              <c:f>'Zusammenfassung'!$B$10:$B$19</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Bund + identifizierte Länder: Bruttostapelung vs. Mindestbereinigung</a:t>
            </a:r>
          </a:p>
        </c:rich>
      </c:tx>
      <c:overlay val="0"/>
    </c:title>
    <c:plotArea>
      <c:lineChart>
        <c:grouping val="standard"/>
        <c:varyColors val="0"/>
        <c:ser>
          <c:idx val="0"/>
          <c:order val="0"/>
          <c:tx>
            <c:v>Bundesleistungen gesamt (Mrd. €)</c:v>
          </c:tx>
          <c:marker>
            <c:symbol val="none"/>
          </c:marker>
          <c:cat>
            <c:strRef>
              <c:f>'Konsolidierung'!$A$5:$A$14</c:f>
              <c:strCache>
                <c:ptCount val="0"/>
              </c:strCache>
            </c:strRef>
          </c:cat>
          <c:val>
            <c:numRef>
              <c:f>'Konsolidierung'!$B$5:$B$14</c:f>
              <c:numCache>
                <c:formatCode>#,##0.000</c:formatCode>
                <c:ptCount val="0"/>
              </c:numCache>
            </c:numRef>
          </c:val>
          <c:smooth val="0"/>
        </c:ser>
        <c:ser>
          <c:idx val="1"/>
          <c:order val="1"/>
          <c:tx>
            <c:v>identifizierte breite Landeswerte (Mrd. €)</c:v>
          </c:tx>
          <c:marker>
            <c:symbol val="none"/>
          </c:marker>
          <c:cat>
            <c:strRef>
              <c:f>'Konsolidierung'!$A$5:$A$14</c:f>
              <c:strCache>
                <c:ptCount val="0"/>
              </c:strCache>
            </c:strRef>
          </c:cat>
          <c:val>
            <c:numRef>
              <c:f>'Konsolidierung'!$C$5:$C$14</c:f>
              <c:numCache>
                <c:formatCode>#,##0.000</c:formatCode>
                <c:ptCount val="0"/>
              </c:numCache>
            </c:numRef>
          </c:val>
          <c:smooth val="0"/>
        </c:ser>
        <c:ser>
          <c:idx val="2"/>
          <c:order val="2"/>
          <c:tx>
            <c:v>Abdeckung Länder (von 16)</c:v>
          </c:tx>
          <c:marker>
            <c:symbol val="none"/>
          </c:marker>
          <c:cat>
            <c:strRef>
              <c:f>'Konsolidierung'!$A$5:$A$14</c:f>
              <c:strCache>
                <c:ptCount val="0"/>
              </c:strCache>
            </c:strRef>
          </c:cat>
          <c:val>
            <c:numRef>
              <c:f>'Konsolidierung'!$D$5:$D$14</c:f>
              <c:numCache>
                <c:formatCode>0</c:formatCode>
                <c:ptCount val="0"/>
              </c:numCache>
            </c:numRef>
          </c:val>
          <c:smooth val="0"/>
        </c:ser>
        <c:ser>
          <c:idx val="3"/>
          <c:order val="3"/>
          <c:tx>
            <c:v>unmittelbare Bundesentlastung Länder/Kommunen (Mrd. €)</c:v>
          </c:tx>
          <c:marker>
            <c:symbol val="none"/>
          </c:marker>
          <c:cat>
            <c:strRef>
              <c:f>'Konsolidierung'!$A$5:$A$14</c:f>
              <c:strCache>
                <c:ptCount val="0"/>
              </c:strCache>
            </c:strRef>
          </c:cat>
          <c:val>
            <c:numRef>
              <c:f>'Konsolidierung'!$E$5:$E$14</c:f>
              <c:numCache>
                <c:formatCode>#,##0.000</c:formatCode>
                <c:ptCount val="0"/>
              </c:numCache>
            </c:numRef>
          </c:val>
          <c:smooth val="0"/>
        </c:ser>
        <c:ser>
          <c:idx val="4"/>
          <c:order val="4"/>
          <c:tx>
            <c:v>Bundesausgaben abzüglich unmittelbarer Entlastungen (Mrd. €)</c:v>
          </c:tx>
          <c:marker>
            <c:symbol val="none"/>
          </c:marker>
          <c:cat>
            <c:strRef>
              <c:f>'Konsolidierung'!$A$5:$A$14</c:f>
              <c:strCache>
                <c:ptCount val="0"/>
              </c:strCache>
            </c:strRef>
          </c:cat>
          <c:val>
            <c:numRef>
              <c:f>'Konsolidierung'!$F$5:$F$14</c:f>
              <c:numCache>
                <c:formatCode>#,##0.000</c:formatCode>
                <c:ptCount val="0"/>
              </c:numCache>
            </c:numRef>
          </c:val>
          <c:smooth val="0"/>
        </c:ser>
        <c:ser>
          <c:idx val="5"/>
          <c:order val="5"/>
          <c:tx>
            <c:v>explizit in Landeswerten ausgewiesene Bundesbeteiligung (Mrd. €)</c:v>
          </c:tx>
          <c:marker>
            <c:symbol val="none"/>
          </c:marker>
          <c:cat>
            <c:strRef>
              <c:f>'Konsolidierung'!$A$5:$A$14</c:f>
              <c:strCache>
                <c:ptCount val="0"/>
              </c:strCache>
            </c:strRef>
          </c:cat>
          <c:val>
            <c:numRef>
              <c:f>'Konsolidierung'!$G$5:$G$14</c:f>
              <c:numCache>
                <c:formatCode>#,##0.000</c:formatCode>
                <c:ptCount val="0"/>
              </c:numCache>
            </c:numRef>
          </c:val>
          <c:smooth val="0"/>
        </c:ser>
        <c:ser>
          <c:idx val="6"/>
          <c:order val="6"/>
          <c:tx>
            <c:v>naive Addition Bund + identifizierte Länder (Mrd. €)</c:v>
          </c:tx>
          <c:marker>
            <c:symbol val="none"/>
          </c:marker>
          <c:cat>
            <c:strRef>
              <c:f>'Konsolidierung'!$A$5:$A$14</c:f>
              <c:strCache>
                <c:ptCount val="0"/>
              </c:strCache>
            </c:strRef>
          </c:cat>
          <c:val>
            <c:numRef>
              <c:f>'Konsolidierung'!$H$5:$H$14</c:f>
              <c:numCache>
                <c:formatCode>#,##0.000</c:formatCode>
                <c:ptCount val="0"/>
              </c:numCache>
            </c:numRef>
          </c:val>
          <c:smooth val="0"/>
        </c:ser>
        <c:ser>
          <c:idx val="7"/>
          <c:order val="7"/>
          <c:tx>
            <c:v>mindestens belegte Bereinigung (Mrd. €)</c:v>
          </c:tx>
          <c:marker>
            <c:symbol val="none"/>
          </c:marker>
          <c:cat>
            <c:strRef>
              <c:f>'Konsolidierung'!$A$5:$A$14</c:f>
              <c:strCache>
                <c:ptCount val="0"/>
              </c:strCache>
            </c:strRef>
          </c:cat>
          <c:val>
            <c:numRef>
              <c:f>'Konsolidierung'!$I$5:$I$14</c:f>
              <c:numCache>
                <c:formatCode>#,##0.000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Rechenwege zur 400-Mrd.-Marke</a:t>
            </a:r>
          </a:p>
        </c:rich>
      </c:tx>
      <c:overlay val="0"/>
    </c:title>
    <c:plotArea>
      <c:barChart>
        <c:barDir val="col"/>
        <c:grouping val="clustered"/>
        <c:varyColors val="0"/>
        <c:ser>
          <c:idx val="0"/>
          <c:order val="0"/>
          <c:tx>
            <c:v>Rechenweg</c:v>
          </c:tx>
          <c:cat>
            <c:strRef>
              <c:f>'400-Mrd-Rekonstruktion'!$A$13:$A$17</c:f>
              <c:strCache>
                <c:ptCount val="0"/>
              </c:strCache>
            </c:strRef>
          </c:cat>
          <c:val>
            <c:numRef>
              <c:f>'400-Mrd-Rekonstruktion'!$B$13:$B$17</c:f>
              <c:numCache>
                <c:formatCode>General</c:formatCode>
                <c:ptCount val="0"/>
              </c:numCache>
            </c:numRef>
          </c:val>
        </c:ser>
        <c:ser>
          <c:idx val="1"/>
          <c:order val="1"/>
          <c:tx>
            <c:v>Ergebnis (Mrd. €)</c:v>
          </c:tx>
          <c:cat>
            <c:strRef>
              <c:f>'400-Mrd-Rekonstruktion'!$A$13:$A$17</c:f>
              <c:strCache>
                <c:ptCount val="0"/>
              </c:strCache>
            </c:strRef>
          </c:cat>
          <c:val>
            <c:numRef>
              <c:f>'400-Mrd-Rekonstruktion'!$C$13:$C$17</c:f>
              <c:numCache>
                <c:formatCode>#,##0.000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Modellierte öffentliche Ausgaben vs. 400 Mrd. €</a:t>
            </a:r>
          </a:p>
        </c:rich>
      </c:tx>
      <c:overlay val="0"/>
    </c:title>
    <c:plotArea>
      <c:barChart>
        <c:barDir val="col"/>
        <c:grouping val="clustered"/>
        <c:varyColors val="0"/>
        <c:ser>
          <c:idx val="0"/>
          <c:order val="0"/>
          <c:tx>
            <c:v>Bund</c:v>
          </c:tx>
          <c:cat>
            <c:strRef>
              <c:f>'Observed-Estimated-Unknown'!$A$12:$A$17</c:f>
              <c:strCache>
                <c:ptCount val="0"/>
              </c:strCache>
            </c:strRef>
          </c:cat>
          <c:val>
            <c:numRef>
              <c:f>'Observed-Estimated-Unknown'!$B$12:$B$17</c:f>
              <c:numCache>
                <c:formatCode>#,##0.000</c:formatCode>
                <c:ptCount val="0"/>
              </c:numCache>
            </c:numRef>
          </c:val>
        </c:ser>
        <c:ser>
          <c:idx val="1"/>
          <c:order val="1"/>
          <c:tx>
            <c:v>Land/Kommunen</c:v>
          </c:tx>
          <c:cat>
            <c:strRef>
              <c:f>'Observed-Estimated-Unknown'!$A$12:$A$17</c:f>
              <c:strCache>
                <c:ptCount val="0"/>
              </c:strCache>
            </c:strRef>
          </c:cat>
          <c:val>
            <c:numRef>
              <c:f>'Observed-Estimated-Unknown'!$C$12:$C$17</c:f>
              <c:numCache>
                <c:formatCode>#,##0.000</c:formatCode>
                <c:ptCount val="0"/>
              </c:numCache>
            </c:numRef>
          </c:val>
        </c:ser>
        <c:ser>
          <c:idx val="2"/>
          <c:order val="2"/>
          <c:tx>
            <c:v>Transferabzug</c:v>
          </c:tx>
          <c:cat>
            <c:strRef>
              <c:f>'Observed-Estimated-Unknown'!$A$12:$A$17</c:f>
              <c:strCache>
                <c:ptCount val="0"/>
              </c:strCache>
            </c:strRef>
          </c:cat>
          <c:val>
            <c:numRef>
              <c:f>'Observed-Estimated-Unknown'!$D$12:$D$17</c:f>
              <c:numCache>
                <c:formatCode>#,##0.000</c:formatCode>
                <c:ptCount val="0"/>
              </c:numCache>
            </c:numRef>
          </c:val>
        </c:ser>
        <c:ser>
          <c:idx val="3"/>
          <c:order val="3"/>
          <c:tx>
            <c:v>Modellwert gesamt</c:v>
          </c:tx>
          <c:cat>
            <c:strRef>
              <c:f>'Observed-Estimated-Unknown'!$A$12:$A$17</c:f>
              <c:strCache>
                <c:ptCount val="0"/>
              </c:strCache>
            </c:strRef>
          </c:cat>
          <c:val>
            <c:numRef>
              <c:f>'Observed-Estimated-Unknown'!$E$12:$E$17</c:f>
              <c:numCache>
                <c:formatCode>#,##0.000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Bundeshaushalt und Bundesleistungen Flucht/Migration</a:t>
            </a:r>
          </a:p>
        </c:rich>
      </c:tx>
      <c:overlay val="0"/>
    </c:title>
    <c:plotArea>
      <c:lineChart>
        <c:grouping val="standard"/>
        <c:varyColors val="0"/>
        <c:ser>
          <c:idx val="0"/>
          <c:order val="0"/>
          <c:tx>
            <c:v>Bundeshaushalt Ist (Mrd. €)</c:v>
          </c:tx>
          <c:marker>
            <c:symbol val="none"/>
          </c:marker>
          <c:cat>
            <c:strRef>
              <c:f>'Bundeshaushalt-Vergleich'!$A$6:$A$15</c:f>
              <c:strCache>
                <c:ptCount val="0"/>
              </c:strCache>
            </c:strRef>
          </c:cat>
          <c:val>
            <c:numRef>
              <c:f>'Bundeshaushalt-Vergleich'!$B$6:$B$15</c:f>
              <c:numCache>
                <c:formatCode>#,##0.0</c:formatCode>
                <c:ptCount val="0"/>
              </c:numCache>
            </c:numRef>
          </c:val>
          <c:smooth val="0"/>
        </c:ser>
        <c:ser>
          <c:idx val="1"/>
          <c:order val="1"/>
          <c:tx>
            <c:v>Bund Flucht/Migration (Mrd. €)</c:v>
          </c:tx>
          <c:marker>
            <c:symbol val="none"/>
          </c:marker>
          <c:cat>
            <c:strRef>
              <c:f>'Bundeshaushalt-Vergleich'!$A$6:$A$15</c:f>
              <c:strCache>
                <c:ptCount val="0"/>
              </c:strCache>
            </c:strRef>
          </c:cat>
          <c:val>
            <c:numRef>
              <c:f>'Bundeshaushalt-Vergleich'!$C$6:$C$15</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Modelliertes konsolidiertes Zentralszenario 2016-2025</a:t>
            </a:r>
          </a:p>
        </c:rich>
      </c:tx>
      <c:overlay val="0"/>
    </c:title>
    <c:plotArea>
      <c:lineChart>
        <c:grouping val="standard"/>
        <c:varyColors val="0"/>
        <c:ser>
          <c:idx val="0"/>
          <c:order val="0"/>
          <c:tx>
            <c:v>Bundeshaushalt Ist (Mrd. €)</c:v>
          </c:tx>
          <c:marker>
            <c:symbol val="none"/>
          </c:marker>
          <c:cat>
            <c:strRef>
              <c:f>'Bundeshaushalt-Vergleich'!$A$6:$A$15</c:f>
              <c:strCache>
                <c:ptCount val="0"/>
              </c:strCache>
            </c:strRef>
          </c:cat>
          <c:val>
            <c:numRef>
              <c:f>'Bundeshaushalt-Vergleich'!$B$6:$B$15</c:f>
              <c:numCache>
                <c:formatCode>#,##0.0</c:formatCode>
                <c:ptCount val="0"/>
              </c:numCache>
            </c:numRef>
          </c:val>
          <c:smooth val="0"/>
        </c:ser>
        <c:ser>
          <c:idx val="1"/>
          <c:order val="1"/>
          <c:tx>
            <c:v>Bund Flucht/Migration (Mrd. €)</c:v>
          </c:tx>
          <c:marker>
            <c:symbol val="none"/>
          </c:marker>
          <c:cat>
            <c:strRef>
              <c:f>'Bundeshaushalt-Vergleich'!$A$6:$A$15</c:f>
              <c:strCache>
                <c:ptCount val="0"/>
              </c:strCache>
            </c:strRef>
          </c:cat>
          <c:val>
            <c:numRef>
              <c:f>'Bundeshaushalt-Vergleich'!$C$6:$C$15</c:f>
              <c:numCache>
                <c:formatCode>#,##0.0</c:formatCode>
                <c:ptCount val="0"/>
              </c:numCache>
            </c:numRef>
          </c:val>
          <c:smooth val="0"/>
        </c:ser>
        <c:ser>
          <c:idx val="2"/>
          <c:order val="2"/>
          <c:tx>
            <c:v>Bund Flucht/Migration in % des Bundeshaushalts</c:v>
          </c:tx>
          <c:marker>
            <c:symbol val="none"/>
          </c:marker>
          <c:cat>
            <c:strRef>
              <c:f>'Bundeshaushalt-Vergleich'!$A$6:$A$15</c:f>
              <c:strCache>
                <c:ptCount val="0"/>
              </c:strCache>
            </c:strRef>
          </c:cat>
          <c:val>
            <c:numRef>
              <c:f>'Bundeshaushalt-Vergleich'!$D$6:$D$15</c:f>
              <c:numCache>
                <c:formatCode>0.0%</c:formatCode>
                <c:ptCount val="0"/>
              </c:numCache>
            </c:numRef>
          </c:val>
          <c:smooth val="0"/>
        </c:ser>
        <c:ser>
          <c:idx val="3"/>
          <c:order val="3"/>
          <c:tx>
            <c:v>Länder/Kommunen Vollmodell zentral (Mrd. €)</c:v>
          </c:tx>
          <c:marker>
            <c:symbol val="none"/>
          </c:marker>
          <c:cat>
            <c:strRef>
              <c:f>'Bundeshaushalt-Vergleich'!$A$6:$A$15</c:f>
              <c:strCache>
                <c:ptCount val="0"/>
              </c:strCache>
            </c:strRef>
          </c:cat>
          <c:val>
            <c:numRef>
              <c:f>'Bundeshaushalt-Vergleich'!$E$6:$E$15</c:f>
              <c:numCache>
                <c:formatCode>#,##0.0</c:formatCode>
                <c:ptCount val="0"/>
              </c:numCache>
            </c:numRef>
          </c:val>
          <c:smooth val="0"/>
        </c:ser>
        <c:ser>
          <c:idx val="4"/>
          <c:order val="4"/>
          <c:tx>
            <c:v>strukturelle Transferbereinigung (Mrd. €)</c:v>
          </c:tx>
          <c:marker>
            <c:symbol val="none"/>
          </c:marker>
          <c:cat>
            <c:strRef>
              <c:f>'Bundeshaushalt-Vergleich'!$A$6:$A$15</c:f>
              <c:strCache>
                <c:ptCount val="0"/>
              </c:strCache>
            </c:strRef>
          </c:cat>
          <c:val>
            <c:numRef>
              <c:f>'Bundeshaushalt-Vergleich'!$F$6:$F$15</c:f>
              <c:numCache>
                <c:formatCode>#,##0.0</c:formatCode>
                <c:ptCount val="0"/>
              </c:numCache>
            </c:numRef>
          </c:val>
          <c:smooth val="0"/>
        </c:ser>
        <c:ser>
          <c:idx val="5"/>
          <c:order val="5"/>
          <c:tx>
            <c:v>Konsolidiertes Zentralszenario (Mrd. €)</c:v>
          </c:tx>
          <c:marker>
            <c:symbol val="none"/>
          </c:marker>
          <c:cat>
            <c:strRef>
              <c:f>'Bundeshaushalt-Vergleich'!$A$6:$A$15</c:f>
              <c:strCache>
                <c:ptCount val="0"/>
              </c:strCache>
            </c:strRef>
          </c:cat>
          <c:val>
            <c:numRef>
              <c:f>'Bundeshaushalt-Vergleich'!$G$6:$G$15</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7.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Anteil am Bundeshaushalt: tatsächlicher Bund vs. Größenvergleich</a:t>
            </a:r>
          </a:p>
        </c:rich>
      </c:tx>
      <c:overlay val="0"/>
    </c:title>
    <c:plotArea>
      <c:lineChart>
        <c:grouping val="standard"/>
        <c:varyColors val="0"/>
        <c:ser>
          <c:idx val="0"/>
          <c:order val="0"/>
          <c:tx>
            <c:v>Bund Flucht/Migration %</c:v>
          </c:tx>
          <c:marker>
            <c:symbol val="none"/>
          </c:marker>
          <c:cat>
            <c:strRef>
              <c:f>'Bundeshaushalt-Vergleich'!$L$6:$L$15</c:f>
              <c:strCache>
                <c:ptCount val="0"/>
              </c:strCache>
            </c:strRef>
          </c:cat>
          <c:val>
            <c:numRef>
              <c:f>'Bundeshaushalt-Vergleich'!$M$6:$M$15</c:f>
              <c:numCache>
                <c:formatCode>0.0%</c:formatCode>
                <c:ptCount val="0"/>
              </c:numCache>
            </c:numRef>
          </c:val>
          <c:smooth val="0"/>
        </c:ser>
        <c:ser>
          <c:idx val="1"/>
          <c:order val="1"/>
          <c:tx>
            <c:v>Zentralszenario / Bundeshaushalt*</c:v>
          </c:tx>
          <c:marker>
            <c:symbol val="none"/>
          </c:marker>
          <c:cat>
            <c:strRef>
              <c:f>'Bundeshaushalt-Vergleich'!$L$6:$L$15</c:f>
              <c:strCache>
                <c:ptCount val="0"/>
              </c:strCache>
            </c:strRef>
          </c:cat>
          <c:val>
            <c:numRef>
              <c:f>'Bundeshaushalt-Vergleich'!$N$6:$N$15</c:f>
              <c:numCache>
                <c:formatCode>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2</xdr:row>
      <xdr:rowOff>0</xdr:rowOff>
    </xdr:from>
    <xdr:to>
      <xdr:col>13</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509c341205c4bdb"/>
        </a:graphicData>
      </a:graphic>
    </xdr:graphicFrame>
    <xdr:clientData/>
  </xdr:twoCellAnchor>
</xdr:wsDr>
</file>

<file path=xl/drawings/drawing2.xml><?xml version="1.0" encoding="utf-8"?>
<xdr:wsDr xmlns:xdr="http://schemas.openxmlformats.org/drawingml/2006/spreadsheetDrawing">
  <xdr:twoCellAnchor>
    <xdr:from>
      <xdr:col>11</xdr:col>
      <xdr:colOff>0</xdr:colOff>
      <xdr:row>3</xdr:row>
      <xdr:rowOff>0</xdr:rowOff>
    </xdr:from>
    <xdr:to>
      <xdr:col>20</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45f74f2f6b04513"/>
        </a:graphicData>
      </a:graphic>
    </xdr:graphicFrame>
    <xdr:clientData/>
  </xdr:twoCellAnchor>
</xdr:wsDr>
</file>

<file path=xl/drawings/drawing3.xml><?xml version="1.0" encoding="utf-8"?>
<xdr:wsDr xmlns:xdr="http://schemas.openxmlformats.org/drawingml/2006/spreadsheetDrawing">
  <xdr:twoCellAnchor>
    <xdr:from>
      <xdr:col>9</xdr:col>
      <xdr:colOff>0</xdr:colOff>
      <xdr:row>3</xdr:row>
      <xdr:rowOff>0</xdr:rowOff>
    </xdr:from>
    <xdr:to>
      <xdr:col>17</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2d0e396b4d64f81"/>
        </a:graphicData>
      </a:graphic>
    </xdr:graphicFrame>
    <xdr:clientData/>
  </xdr:twoCellAnchor>
</xdr:wsDr>
</file>

<file path=xl/drawings/drawing4.xml><?xml version="1.0" encoding="utf-8"?>
<xdr:wsDr xmlns:xdr="http://schemas.openxmlformats.org/drawingml/2006/spreadsheetDrawing">
  <xdr:twoCellAnchor>
    <xdr:from>
      <xdr:col>7</xdr:col>
      <xdr:colOff>0</xdr:colOff>
      <xdr:row>17</xdr:row>
      <xdr:rowOff>0</xdr:rowOff>
    </xdr:from>
    <xdr:to>
      <xdr:col>12</xdr:col>
      <xdr:colOff>0</xdr:colOff>
      <xdr:row>30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54cfb7a48ee45ee"/>
        </a:graphicData>
      </a:graphic>
    </xdr:graphicFrame>
    <xdr:clientData/>
  </xdr:twoCellAnchor>
</xdr:wsDr>
</file>

<file path=xl/drawings/drawing5.xml><?xml version="1.0" encoding="utf-8"?>
<xdr:wsDr xmlns:xdr="http://schemas.openxmlformats.org/drawingml/2006/spreadsheetDrawing">
  <xdr:twoCellAnchor>
    <xdr:from>
      <xdr:col>0</xdr:col>
      <xdr:colOff>0</xdr:colOff>
      <xdr:row>26</xdr:row>
      <xdr:rowOff>0</xdr:rowOff>
    </xdr:from>
    <xdr:to>
      <xdr:col>5</xdr:col>
      <xdr:colOff>0</xdr:colOff>
      <xdr:row>41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9d006722a8a4f5b"/>
        </a:graphicData>
      </a:graphic>
    </xdr:graphicFrame>
    <xdr:clientData/>
  </xdr:twoCellAnchor>
  <xdr:twoCellAnchor>
    <xdr:from>
      <xdr:col>5</xdr:col>
      <xdr:colOff>0</xdr:colOff>
      <xdr:row>26</xdr:row>
      <xdr:rowOff>0</xdr:rowOff>
    </xdr:from>
    <xdr:to>
      <xdr:col>10</xdr:col>
      <xdr:colOff>0</xdr:colOff>
      <xdr:row>41</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2957652222264fe4"/>
        </a:graphicData>
      </a:graphic>
    </xdr:graphicFrame>
    <xdr:clientData/>
  </xdr:twoCellAnchor>
  <xdr:twoCellAnchor>
    <xdr:from>
      <xdr:col>0</xdr:col>
      <xdr:colOff>0</xdr:colOff>
      <xdr:row>42</xdr:row>
      <xdr:rowOff>0</xdr:rowOff>
    </xdr:from>
    <xdr:to>
      <xdr:col>10</xdr:col>
      <xdr:colOff>0</xdr:colOff>
      <xdr:row>57</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5e2951db7fc4a69"/>
        </a:graphicData>
      </a:graphic>
    </xdr:graphicFrame>
    <xdr:clientData/>
  </xdr:twoCellAnchor>
</xdr:wsDr>
</file>

<file path=xl/tables/table1.xml><?xml version="1.0" encoding="utf-8"?>
<x:table xmlns:x="http://schemas.openxmlformats.org/spreadsheetml/2006/main" id="1" name="MasterMatrixTable" displayName="MasterMatrixTable" ref="A1:L161" headerRowCount="1" totalsRowCount="0" totalsRowShown="0">
  <x:tableColumns count="12">
    <x:tableColumn id="1" name="Jahr"/>
    <x:tableColumn id="2" name="Bundesland"/>
    <x:tableColumn id="3" name="Gemeldete flüchtlingsbezogene Landesausgaben (Mio. €)"/>
    <x:tableColumn id="4" name="Basis/Abgrenzung"/>
    <x:tableColumn id="5" name="Explizit genannte Bundesbeteiligung (Mio. €)"/>
    <x:tableColumn id="6" name="Explizit genannte Zuweisungen an Kommunen (Mio. €)"/>
    <x:tableColumn id="7" name="AsylbLG Bruttoausgaben Destatis (Mio. €)"/>
    <x:tableColumn id="8" name="Überlappungsrisiko"/>
    <x:tableColumn id="9" name="Datenqualität / Hinweis"/>
    <x:tableColumn id="10" name="Quelle"/>
    <x:tableColumn id="11" name="Quellen-URL"/>
    <x:tableColumn id="12" name="Proxy Landesbelastung nach Bundesbeteiligung (Mio. €)"/>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6e04f3ad871b4685" /></Relationships>
</file>

<file path=xl/worksheets/_rels/sheet2.xml.rels>&#65279;<?xml version="1.0" encoding="utf-8"?><Relationships xmlns="http://schemas.openxmlformats.org/package/2006/relationships"><Relationship Type="http://schemas.openxmlformats.org/officeDocument/2006/relationships/drawing" Target="/xl/drawings/drawing1.xml" Id="R110be0ec97df4704" /></Relationships>
</file>

<file path=xl/worksheets/_rels/sheet6.xml.rels>&#65279;<?xml version="1.0" encoding="utf-8"?><Relationships xmlns="http://schemas.openxmlformats.org/package/2006/relationships"><Relationship Type="http://schemas.openxmlformats.org/officeDocument/2006/relationships/drawing" Target="/xl/drawings/drawing2.xml" Id="R1e5f854b98fd4363" /></Relationships>
</file>

<file path=xl/worksheets/_rels/sheet8.xml.rels>&#65279;<?xml version="1.0" encoding="utf-8"?><Relationships xmlns="http://schemas.openxmlformats.org/package/2006/relationships"><Relationship Type="http://schemas.openxmlformats.org/officeDocument/2006/relationships/drawing" Target="/xl/drawings/drawing3.xml" Id="R6b8cbfc0d60e46c4" /></Relationships>
</file>

<file path=xl/worksheets/_rels/sheet28.xml.rels>&#65279;<?xml version="1.0" encoding="utf-8"?><Relationships xmlns="http://schemas.openxmlformats.org/package/2006/relationships"><Relationship Type="http://schemas.openxmlformats.org/officeDocument/2006/relationships/drawing" Target="/xl/drawings/drawing4.xml" Id="Re5e34c5799fc48a4" /></Relationships>
</file>

<file path=xl/worksheets/_rels/sheet31.xml.rels>&#65279;<?xml version="1.0" encoding="utf-8"?><Relationships xmlns="http://schemas.openxmlformats.org/package/2006/relationships"><Relationship Type="http://schemas.openxmlformats.org/officeDocument/2006/relationships/drawing" Target="/xl/drawings/drawing5.xml" Id="R1063a6629e3b45fa" /></Relationships>
</file>

<file path=xl/worksheets/sheet1.xml><?xml version="1.0" encoding="utf-8"?>
<x:worksheet xmlns:x="http://schemas.openxmlformats.org/spreadsheetml/2006/main">
  <x:sheetViews>
    <x:sheetView workbookViewId="0">
      <x:pane xSplit="2" ySplit="1" topLeftCell="C2" activePane="bottomRight" state="frozen"/>
    </x:sheetView>
  </x:sheetViews>
  <x:sheetFormatPr defaultRowHeight="15"/>
  <x:cols>
    <x:col min="1" max="1" width="8" hidden="0" customWidth="1"/>
    <x:col min="2" max="2" width="24" hidden="0" customWidth="1"/>
    <x:col min="3" max="3" width="22" hidden="0" customWidth="1"/>
    <x:col min="4" max="4" width="24" hidden="0" customWidth="1"/>
    <x:col min="5" max="5" width="22" hidden="0" customWidth="1"/>
    <x:col min="6" max="6" width="24" hidden="0" customWidth="1"/>
    <x:col min="7" max="7" width="22" hidden="0" customWidth="1"/>
    <x:col min="8" max="8" width="16" hidden="0" customWidth="1"/>
    <x:col min="9" max="9" width="38" hidden="0" customWidth="1"/>
    <x:col min="10" max="10" width="15" hidden="0" customWidth="1"/>
    <x:col min="11" max="11" width="52" hidden="0" customWidth="1"/>
    <x:col min="12" max="12" width="24" hidden="0" customWidth="1"/>
    <x:col min="13" max="13" width="30" hidden="0" customWidth="1"/>
    <x:col min="14" max="14" width="48" hidden="0" customWidth="1"/>
    <x:col min="15" max="15" width="28" hidden="0" customWidth="1"/>
    <x:col min="16" max="16" width="36" hidden="0" customWidth="1"/>
    <x:col min="17" max="17" width="58" hidden="0" customWidth="1"/>
    <x:col min="18" max="18" width="22" hidden="0" customWidth="1"/>
    <x:col min="19" max="19" width="22" hidden="0" customWidth="1"/>
    <x:col min="20" max="20" width="24" hidden="0" customWidth="1"/>
    <x:col min="21" max="21" width="30" hidden="0" customWidth="1"/>
    <x:col min="22" max="22" width="32" hidden="0" customWidth="1"/>
    <x:col min="23" max="23" width="24" hidden="0" customWidth="1"/>
  </x:cols>
  <x:sheetData>
    <x:row r="1">
      <x:c r="A1" s="6" t="str">
        <x:v>Jahr</x:v>
      </x:c>
      <x:c r="B1" s="6" t="str">
        <x:v>Bundesland</x:v>
      </x:c>
      <x:c r="C1" s="6" t="str">
        <x:v>Gemeldete flüchtlingsbezogene Landesausgaben (Mio. €)</x:v>
      </x:c>
      <x:c r="D1" s="6" t="str">
        <x:v>Basis/Abgrenzung</x:v>
      </x:c>
      <x:c r="E1" s="6" t="str">
        <x:v>Explizit genannte Bundesbeteiligung (Mio. €)</x:v>
      </x:c>
      <x:c r="F1" s="6" t="str">
        <x:v>Explizit genannte Zuweisungen an Kommunen (Mio. €)</x:v>
      </x:c>
      <x:c r="G1" s="6" t="str">
        <x:v>AsylbLG Bruttoausgaben Destatis (Mio. €)</x:v>
      </x:c>
      <x:c r="H1" s="6" t="str">
        <x:v>Überlappungsrisiko</x:v>
      </x:c>
      <x:c r="I1" s="6" t="str">
        <x:v>Datenqualität / Hinweis</x:v>
      </x:c>
      <x:c r="J1" s="6" t="str">
        <x:v>Quelle</x:v>
      </x:c>
      <x:c r="K1" s="6" t="str">
        <x:v>Quellen-URL</x:v>
      </x:c>
      <x:c r="L1" s="6" t="str">
        <x:v>Proxy Landesbelastung nach Bundesbeteiligung (Mio. €)</x:v>
      </x:c>
      <x:c r="M1" s="31" t="str">
        <x:v>Zusätzlicher Teil-/Mindestwert (Mio. €)</x:v>
      </x:c>
      <x:c r="N1" s="31" t="str">
        <x:v>Einordnung Teil-/Mindestwert</x:v>
      </x:c>
      <x:c r="O1" s="31" t="str">
        <x:v>Recherche-Status</x:v>
      </x:c>
      <x:c r="P1" s="38" t="str">
        <x:v>Zusätzliche amtliche Quelle</x:v>
      </x:c>
      <x:c r="Q1" s="38" t="str">
        <x:v>URL Zusatzquelle</x:v>
      </x:c>
      <x:c r="R1" s="171" t="str">
        <x:v>AsylbLG Netto Destatis (Mio. €)</x:v>
      </x:c>
      <x:c r="S1" s="171" t="str">
        <x:v>AsylbLG örtliche Träger (Mio. €)</x:v>
      </x:c>
      <x:c r="T1" s="171" t="str">
        <x:v>AsylbLG überörtliche Träger (Mio. €)</x:v>
      </x:c>
      <x:c r="U1" s="171" t="str">
        <x:v>Konsolidierte Mindestbasis Land/Kommunen (Mio. €)</x:v>
      </x:c>
      <x:c r="V1" s="171" t="str">
        <x:v>Basis der Mindestschätzung</x:v>
      </x:c>
      <x:c r="W1" s="340" t="str">
        <x:v>Plan-/Referenzwert (Mio. €) - NICHT in Mindestbasis</x:v>
      </x:c>
    </x:row>
    <x:row r="2">
      <x:c r="A2" s="16" t="n">
        <x:v>2016</x:v>
      </x:c>
      <x:c r="B2" s="12" t="str">
        <x:v>Baden-Württemberg</x:v>
      </x:c>
      <x:c r="C2" s="14" t="n">
        <x:v>2400</x:v>
      </x:c>
      <x:c r="D2" s="12" t="str">
        <x:v>Ist, flüchtlingsbezogene Gesamtausgaben</x:v>
      </x:c>
      <x:c r="E2" s="14"/>
      <x:c r="F2" s="14"/>
      <x:c r="G2" s="14"/>
      <x:c r="H2" s="12" t="str">
        <x:v>unklar</x:v>
      </x:c>
      <x:c r="I2" s="12" t="str">
        <x:v>Rechnungshof/Landtagsdrucksache nennt unter Verweis auf Abfrage bei den Finanzministerien einen Ist-Wert 2016 von rund 2,4 Mrd. €.</x:v>
      </x:c>
      <x:c r="J2" s="12" t="str">
        <x:v>BT-Drs. 18/12688</x:v>
      </x:c>
      <x:c r="K2" s="12" t="str">
        <x:v>https://dserver.bundestag.de/btd/18/126/1812688.pdf</x:v>
      </x:c>
      <x:c r="L2" s="14" t="str">
        <x:f>IF(AND(ISNUMBER(C2),ISNUMBER(E2)),C2-E2,"")</x:f>
      </x:c>
      <x:c r="M2" s="14"/>
      <x:c r="N2" s="12"/>
      <x:c r="O2" s="12" t="str">
        <x:f>IF(ISNUMBER(C2),"Gesamt-/breiter Wert gefunden",IF(ISNUMBER(M2),"Nur Teil-/Mindestwert","Keine Gesamtsumme im BT-Bericht/Zusatzquellen"))</x:f>
        <x:v>Gesamt-/breiter Wert gefunden</x:v>
      </x:c>
      <x:c r="P2" s="12" t="str">
        <x:v>Landtag Baden-Württemberg, Drs. 16/3311 / Rechnungshof</x:v>
      </x:c>
      <x:c r="Q2" s="12" t="str">
        <x:v>https://www.landtag-bw.de/files/live/sites/LTBW/files/dokumente/WP16/Drucksachen/3000/16_3311_D.pdf</x:v>
      </x:c>
      <x:c r="R2" s="75" t="n">
        <x:f>SUMIFS('AsylbLG Länder'!$G$5:$G$164,'AsylbLG Länder'!$A$5:$A$164,B2,'AsylbLG Länder'!$B$5:$B$164,A2)</x:f>
        <x:v>821.001</x:v>
      </x:c>
      <x:c r="S2" s="75" t="n">
        <x:f>SUMIFS('AsylbLG Länder'!$C$5:$C$164,'AsylbLG Länder'!$A$5:$A$164,B2,'AsylbLG Länder'!$B$5:$B$164,A2)</x:f>
        <x:v>589.933</x:v>
      </x:c>
      <x:c r="T2" s="75" t="n">
        <x:f>SUMIFS('AsylbLG Länder'!$D$5:$D$164,'AsylbLG Länder'!$A$5:$A$164,B2,'AsylbLG Länder'!$B$5:$B$164,A2)</x:f>
        <x:v>247.856</x:v>
      </x:c>
      <x:c r="U2" s="75" t="n">
        <x:f>IF(ISNUMBER(C2),MAX(C2,R2),IF(ISNUMBER(M2),MAX(M2,R2),R2))</x:f>
        <x:v>2400</x:v>
      </x:c>
      <x:c r="V2" s="12" t="str">
        <x:f>IF(ISNUMBER(C2),IF(C2&gt;=R2,"Landeswert (AsylbLG nicht zusätzlich)","AsylbLG netto &gt; Landeswert"),IF(ISNUMBER(M2),IF(M2&gt;=R2,"Teilwert als Mindestbasis","AsylbLG netto als Mindestbasis"),"AsylbLG netto als Mindestbasis"))</x:f>
        <x:v>Landeswert (AsylbLG nicht zusätzlich)</x:v>
      </x:c>
    </x:row>
    <x:row r="3">
      <x:c r="A3" s="16" t="n">
        <x:v>2016</x:v>
      </x:c>
      <x:c r="B3" s="12" t="str">
        <x:v>Bayern</x:v>
      </x:c>
      <x:c r="C3" s="14" t="n">
        <x:v>2850.8</x:v>
      </x:c>
      <x:c r="D3" s="12" t="str">
        <x:v>Ist, Zuwanderungs- und Integrationsfonds (alle Ressorts)</x:v>
      </x:c>
      <x:c r="E3" s="14"/>
      <x:c r="F3" s="14"/>
      <x:c r="G3" s="14"/>
      <x:c r="H3" s="12" t="str">
        <x:v>unklar</x:v>
      </x:c>
      <x:c r="I3" s="12" t="str">
        <x:v>Bayerische Staatsregierung: Ausgaben aller Ressorts für Asyl und Integration im Zuwanderungs- und Integrationsfonds 2016: 2.850,8 Mio. €.</x:v>
      </x:c>
      <x:c r="J3" s="12" t="str">
        <x:v>BT-Drs. 18/12688</x:v>
      </x:c>
      <x:c r="K3" s="12" t="str">
        <x:v>https://dserver.bundestag.de/btd/18/126/1812688.pdf</x:v>
      </x:c>
      <x:c r="L3" s="14" t="str">
        <x:f>IF(AND(ISNUMBER(C3),ISNUMBER(E3)),C3-E3,"")</x:f>
      </x:c>
      <x:c r="M3" s="14"/>
      <x:c r="N3" s="12"/>
      <x:c r="O3" s="12" t="str">
        <x:f>IF(ISNUMBER(C3),"Gesamt-/breiter Wert gefunden",IF(ISNUMBER(M3),"Nur Teil-/Mindestwert","Keine Gesamtsumme im BT-Bericht/Zusatzquellen"))</x:f>
        <x:v>Gesamt-/breiter Wert gefunden</x:v>
      </x:c>
      <x:c r="P3" s="12" t="str">
        <x:v>Bayerischer Landtag, Drs. 17/22328</x:v>
      </x:c>
      <x:c r="Q3" s="12" t="str">
        <x:v>https://www1.bayern.landtag.de/www/ElanTextAblage_WP17/Drucksachen/Schriftliche%20Anfragen/17_0022328.pdf</x:v>
      </x:c>
      <x:c r="R3" s="75" t="n">
        <x:f>SUMIFS('AsylbLG Länder'!$G$5:$G$164,'AsylbLG Länder'!$A$5:$A$164,B3,'AsylbLG Länder'!$B$5:$B$164,A3)</x:f>
        <x:v>1435.898</x:v>
      </x:c>
      <x:c r="S3" s="75" t="n">
        <x:f>SUMIFS('AsylbLG Länder'!$C$5:$C$164,'AsylbLG Länder'!$A$5:$A$164,B3,'AsylbLG Länder'!$B$5:$B$164,A3)</x:f>
        <x:v>874.56</x:v>
      </x:c>
      <x:c r="T3" s="75" t="n">
        <x:f>SUMIFS('AsylbLG Länder'!$D$5:$D$164,'AsylbLG Länder'!$A$5:$A$164,B3,'AsylbLG Länder'!$B$5:$B$164,A3)</x:f>
        <x:v>580.192</x:v>
      </x:c>
      <x:c r="U3" s="75" t="n">
        <x:f>IF(ISNUMBER(C3),MAX(C3,R3),IF(ISNUMBER(M3),MAX(M3,R3),R3))</x:f>
        <x:v>2850.8</x:v>
      </x:c>
      <x:c r="V3" s="12" t="str">
        <x:f>IF(ISNUMBER(C3),IF(C3&gt;=R3,"Landeswert (AsylbLG nicht zusätzlich)","AsylbLG netto &gt; Landeswert"),IF(ISNUMBER(M3),IF(M3&gt;=R3,"Teilwert als Mindestbasis","AsylbLG netto als Mindestbasis"),"AsylbLG netto als Mindestbasis"))</x:f>
        <x:v>Landeswert (AsylbLG nicht zusätzlich)</x:v>
      </x:c>
    </x:row>
    <x:row r="4">
      <x:c r="A4" s="16" t="n">
        <x:v>2016</x:v>
      </x:c>
      <x:c r="B4" s="12" t="str">
        <x:v>Berlin</x:v>
      </x:c>
      <x:c r="C4" s="14"/>
      <x:c r="D4" s="12" t="str"/>
      <x:c r="E4" s="14"/>
      <x:c r="F4" s="14"/>
      <x:c r="G4" s="14"/>
      <x:c r="H4" s="12" t="str">
        <x:v>unklar</x:v>
      </x:c>
      <x:c r="I4" s="12" t="str">
        <x:v>Berlin 2016: 982,8 Mio. € in den dargestellten großen Kostenblöcken; als Mindestwert verwendet.</x:v>
      </x:c>
      <x:c r="J4" s="12" t="str">
        <x:v>BT-Drs. 18/12688</x:v>
      </x:c>
      <x:c r="K4" s="12" t="str">
        <x:v>https://dserver.bundestag.de/btd/18/126/1812688.pdf</x:v>
      </x:c>
      <x:c r="L4" s="14" t="str">
        <x:f>IF(AND(ISNUMBER(C4),ISNUMBER(E4)),C4-E4,"")</x:f>
      </x:c>
      <x:c r="M4" s="14" t="n">
        <x:v>982.8</x:v>
      </x:c>
      <x:c r="N4" s="12" t="str">
        <x:v>Teil-/Mindestwert: 856,0 Mio. € AsylbLG + 111,7 Mio. € SGB VIII + 15,1 Mio. € zusätzliche Kinderbetreuung. Berlin weist ausdrücklich auf weitere Verwaltungskosten und weitere kostenwirksame Maßnahmen hin.</x:v>
      </x:c>
      <x:c r="O4" s="12" t="str">
        <x:f>IF(ISNUMBER(C4),"Gesamt-/breiter Wert gefunden",IF(ISNUMBER(M4),"Nur Teil-/Mindestwert","Keine Gesamtsumme im BT-Bericht/Zusatzquellen"))</x:f>
        <x:v>Nur Teil-/Mindestwert</x:v>
      </x:c>
      <x:c r="P4" s="12" t="str">
        <x:v>BT-Drs. 18/12688</x:v>
      </x:c>
      <x:c r="Q4" s="12" t="str">
        <x:v>https://dserver.bundestag.de/btd/18/126/1812688.pdf</x:v>
      </x:c>
      <x:c r="R4" s="75" t="n">
        <x:f>SUMIFS('AsylbLG Länder'!$G$5:$G$164,'AsylbLG Länder'!$A$5:$A$164,B4,'AsylbLG Länder'!$B$5:$B$164,A4)</x:f>
        <x:v>953.375</x:v>
      </x:c>
      <x:c r="S4" s="75" t="n">
        <x:f>SUMIFS('AsylbLG Länder'!$C$5:$C$164,'AsylbLG Länder'!$A$5:$A$164,B4,'AsylbLG Länder'!$B$5:$B$164,A4)</x:f>
        <x:v>0</x:v>
      </x:c>
      <x:c r="T4" s="75" t="n">
        <x:f>SUMIFS('AsylbLG Länder'!$D$5:$D$164,'AsylbLG Länder'!$A$5:$A$164,B4,'AsylbLG Länder'!$B$5:$B$164,A4)</x:f>
        <x:v>956.368</x:v>
      </x:c>
      <x:c r="U4" s="75" t="n">
        <x:f>IF(ISNUMBER(C4),MAX(C4,R4),IF(ISNUMBER(M4),MAX(M4,R4),R4))</x:f>
        <x:v>982.8</x:v>
      </x:c>
      <x:c r="V4" s="12" t="str">
        <x:f>IF(ISNUMBER(C4),IF(C4&gt;=R4,"Landeswert (AsylbLG nicht zusätzlich)","AsylbLG netto &gt; Landeswert"),IF(ISNUMBER(M4),IF(M4&gt;=R4,"Teilwert als Mindestbasis","AsylbLG netto als Mindestbasis"),"AsylbLG netto als Mindestbasis"))</x:f>
        <x:v>Teilwert als Mindestbasis</x:v>
      </x:c>
    </x:row>
    <x:row r="5">
      <x:c r="A5" s="16" t="n">
        <x:v>2016</x:v>
      </x:c>
      <x:c r="B5" s="12" t="str">
        <x:v>Brandenburg</x:v>
      </x:c>
      <x:c r="C5" s="14" t="n">
        <x:v>552.4</x:v>
      </x:c>
      <x:c r="D5" s="12" t="str">
        <x:v>Ist, asylbedingte Ausgaben insgesamt</x:v>
      </x:c>
      <x:c r="E5" s="14"/>
      <x:c r="F5" s="14" t="n">
        <x:v>371.4</x:v>
      </x:c>
      <x:c r="G5" s="14"/>
      <x:c r="H5" s="12" t="str">
        <x:v>unklar</x:v>
      </x:c>
      <x:c r="I5" s="12" t="str">
        <x:v>Brandenburg 2016: asylbedingte Ausgaben insgesamt 552,4 Mio. €; davon 371,4 Mio. € an Kommunen.</x:v>
      </x:c>
      <x:c r="J5" s="12" t="str">
        <x:v>BT-Drs. 18/12688</x:v>
      </x:c>
      <x:c r="K5" s="12" t="str">
        <x:v>https://dserver.bundestag.de/btd/18/126/1812688.pdf</x:v>
      </x:c>
      <x:c r="L5" s="14" t="str">
        <x:f>IF(AND(ISNUMBER(C5),ISNUMBER(E5)),C5-E5,"")</x:f>
      </x:c>
      <x:c r="M5" s="14"/>
      <x:c r="N5" s="12"/>
      <x:c r="O5" s="12" t="str">
        <x:f>IF(ISNUMBER(C5),"Gesamt-/breiter Wert gefunden",IF(ISNUMBER(M5),"Nur Teil-/Mindestwert","Keine Gesamtsumme im BT-Bericht/Zusatzquellen"))</x:f>
        <x:v>Gesamt-/breiter Wert gefunden</x:v>
      </x:c>
      <x:c r="P5" s="12" t="str">
        <x:v>BT-Drs. 18/12688</x:v>
      </x:c>
      <x:c r="Q5" s="12" t="str">
        <x:v>https://dserver.bundestag.de/btd/18/126/1812688.pdf</x:v>
      </x:c>
      <x:c r="R5" s="75" t="n">
        <x:f>SUMIFS('AsylbLG Länder'!$G$5:$G$164,'AsylbLG Länder'!$A$5:$A$164,B5,'AsylbLG Länder'!$B$5:$B$164,A5)</x:f>
        <x:v>234.681</x:v>
      </x:c>
      <x:c r="S5" s="75" t="n">
        <x:f>SUMIFS('AsylbLG Länder'!$C$5:$C$164,'AsylbLG Länder'!$A$5:$A$164,B5,'AsylbLG Länder'!$B$5:$B$164,A5)</x:f>
        <x:v>180.329</x:v>
      </x:c>
      <x:c r="T5" s="75" t="n">
        <x:f>SUMIFS('AsylbLG Länder'!$D$5:$D$164,'AsylbLG Länder'!$A$5:$A$164,B5,'AsylbLG Länder'!$B$5:$B$164,A5)</x:f>
        <x:v>57.499</x:v>
      </x:c>
      <x:c r="U5" s="75" t="n">
        <x:f>IF(ISNUMBER(C5),MAX(C5,R5),IF(ISNUMBER(M5),MAX(M5,R5),R5))</x:f>
        <x:v>552.4</x:v>
      </x:c>
      <x:c r="V5" s="12" t="str">
        <x:f>IF(ISNUMBER(C5),IF(C5&gt;=R5,"Landeswert (AsylbLG nicht zusätzlich)","AsylbLG netto &gt; Landeswert"),IF(ISNUMBER(M5),IF(M5&gt;=R5,"Teilwert als Mindestbasis","AsylbLG netto als Mindestbasis"),"AsylbLG netto als Mindestbasis"))</x:f>
        <x:v>Landeswert (AsylbLG nicht zusätzlich)</x:v>
      </x:c>
    </x:row>
    <x:row r="6">
      <x:c r="A6" s="16" t="n">
        <x:v>2016</x:v>
      </x:c>
      <x:c r="B6" s="12" t="str">
        <x:v>Bremen</x:v>
      </x:c>
      <x:c r="C6" s="14" t="n">
        <x:v>387.079</x:v>
      </x:c>
      <x:c r="D6" s="12" t="str">
        <x:v>Ist, flüchtlingsbezogene Gesamtausgaben Stadtstaat Bremen</x:v>
      </x:c>
      <x:c r="E6" s="14"/>
      <x:c r="F6" s="14"/>
      <x:c r="G6" s="14"/>
      <x:c r="H6" s="12" t="str">
        <x:v>unklar</x:v>
      </x:c>
      <x:c r="I6" s="12" t="str">
        <x:v>Sanierungs-/Lagebericht weist für 2016 flüchtlingsbezogene Brutto-Gesamtausgaben von 387.079 Mio. € aus.</x:v>
      </x:c>
      <x:c r="J6" s="12" t="str">
        <x:v>BT-Drs. 18/12688</x:v>
      </x:c>
      <x:c r="K6" s="12" t="str">
        <x:v>https://dserver.bundestag.de/btd/18/126/1812688.pdf</x:v>
      </x:c>
      <x:c r="L6" s="14" t="str">
        <x:f>IF(AND(ISNUMBER(C6),ISNUMBER(E6)),C6-E6,"")</x:f>
      </x:c>
      <x:c r="M6" s="14"/>
      <x:c r="N6" s="12"/>
      <x:c r="O6" s="12" t="str">
        <x:f>IF(ISNUMBER(C6),"Gesamt-/breiter Wert gefunden",IF(ISNUMBER(M6),"Nur Teil-/Mindestwert","Keine Gesamtsumme im BT-Bericht/Zusatzquellen"))</x:f>
        <x:v>Gesamt-/breiter Wert gefunden</x:v>
      </x:c>
      <x:c r="P6" s="12" t="str">
        <x:v>Bremische Bürgerschaft, Sanierungs-/Lagebericht Drs. 19/1973</x:v>
      </x:c>
      <x:c r="Q6" s="12" t="str">
        <x:v>https://www.bremische-buergerschaft.de/drs_abo/2018-12-19_Drs-19-1973_2d1b2.pdf</x:v>
      </x:c>
      <x:c r="R6" s="75" t="n">
        <x:f>SUMIFS('AsylbLG Länder'!$G$5:$G$164,'AsylbLG Länder'!$A$5:$A$164,B6,'AsylbLG Länder'!$B$5:$B$164,A6)</x:f>
        <x:v>91.215</x:v>
      </x:c>
      <x:c r="S6" s="75" t="n">
        <x:f>SUMIFS('AsylbLG Länder'!$C$5:$C$164,'AsylbLG Länder'!$A$5:$A$164,B6,'AsylbLG Länder'!$B$5:$B$164,A6)</x:f>
        <x:v>67.893</x:v>
      </x:c>
      <x:c r="T6" s="75" t="n">
        <x:f>SUMIFS('AsylbLG Länder'!$D$5:$D$164,'AsylbLG Länder'!$A$5:$A$164,B6,'AsylbLG Länder'!$B$5:$B$164,A6)</x:f>
        <x:v>24.2</x:v>
      </x:c>
      <x:c r="U6" s="75" t="n">
        <x:f>IF(ISNUMBER(C6),MAX(C6,R6),IF(ISNUMBER(M6),MAX(M6,R6),R6))</x:f>
        <x:v>387.079</x:v>
      </x:c>
      <x:c r="V6" s="12" t="str">
        <x:f>IF(ISNUMBER(C6),IF(C6&gt;=R6,"Landeswert (AsylbLG nicht zusätzlich)","AsylbLG netto &gt; Landeswert"),IF(ISNUMBER(M6),IF(M6&gt;=R6,"Teilwert als Mindestbasis","AsylbLG netto als Mindestbasis"),"AsylbLG netto als Mindestbasis"))</x:f>
        <x:v>Landeswert (AsylbLG nicht zusätzlich)</x:v>
      </x:c>
    </x:row>
    <x:row r="7">
      <x:c r="A7" s="16" t="n">
        <x:v>2016</x:v>
      </x:c>
      <x:c r="B7" s="12" t="str">
        <x:v>Hamburg</x:v>
      </x:c>
      <x:c r="C7" s="14" t="n">
        <x:v>900</x:v>
      </x:c>
      <x:c r="D7" s="12" t="str">
        <x:v>Ist/Kostenangabe</x:v>
      </x:c>
      <x:c r="E7" s="14"/>
      <x:c r="F7" s="14"/>
      <x:c r="G7" s="14"/>
      <x:c r="H7" s="12" t="str">
        <x:v>mittel</x:v>
      </x:c>
      <x:c r="I7" s="12" t="str">
        <x:v>Explizite Ist-/Kostenangabe</x:v>
      </x:c>
      <x:c r="J7" s="12" t="str">
        <x:v>BT-Drs. 18/12688</x:v>
      </x:c>
      <x:c r="K7" s="12" t="str">
        <x:v>https://dserver.bundestag.de/btd/18/126/1812688.pdf</x:v>
      </x:c>
      <x:c r="L7" s="14" t="str">
        <x:f>IF(AND(ISNUMBER(C7),ISNUMBER(E7)),C7-E7,"")</x:f>
      </x:c>
      <x:c r="M7" s="14"/>
      <x:c r="N7" s="12"/>
      <x:c r="O7" s="12" t="str">
        <x:f>IF(ISNUMBER(C7),"Gesamt-/breiter Wert gefunden",IF(ISNUMBER(M7),"Nur Teil-/Mindestwert","Keine Gesamtsumme im BT-Bericht/Zusatzquellen"))</x:f>
        <x:v>Gesamt-/breiter Wert gefunden</x:v>
      </x:c>
      <x:c r="P7" s="12"/>
      <x:c r="Q7" s="12"/>
      <x:c r="R7" s="75" t="n">
        <x:f>SUMIFS('AsylbLG Länder'!$G$5:$G$164,'AsylbLG Länder'!$A$5:$A$164,B7,'AsylbLG Länder'!$B$5:$B$164,A7)</x:f>
        <x:v>147.486</x:v>
      </x:c>
      <x:c r="S7" s="75" t="n">
        <x:f>SUMIFS('AsylbLG Länder'!$C$5:$C$164,'AsylbLG Länder'!$A$5:$A$164,B7,'AsylbLG Länder'!$B$5:$B$164,A7)</x:f>
        <x:v>148.26</x:v>
      </x:c>
      <x:c r="T7" s="75" t="n">
        <x:f>SUMIFS('AsylbLG Länder'!$D$5:$D$164,'AsylbLG Länder'!$A$5:$A$164,B7,'AsylbLG Länder'!$B$5:$B$164,A7)</x:f>
        <x:v>0</x:v>
      </x:c>
      <x:c r="U7" s="75" t="n">
        <x:f>IF(ISNUMBER(C7),MAX(C7,R7),IF(ISNUMBER(M7),MAX(M7,R7),R7))</x:f>
        <x:v>900</x:v>
      </x:c>
      <x:c r="V7" s="12" t="str">
        <x:f>IF(ISNUMBER(C7),IF(C7&gt;=R7,"Landeswert (AsylbLG nicht zusätzlich)","AsylbLG netto &gt; Landeswert"),IF(ISNUMBER(M7),IF(M7&gt;=R7,"Teilwert als Mindestbasis","AsylbLG netto als Mindestbasis"),"AsylbLG netto als Mindestbasis"))</x:f>
        <x:v>Landeswert (AsylbLG nicht zusätzlich)</x:v>
      </x:c>
    </x:row>
    <x:row r="8">
      <x:c r="A8" s="16" t="n">
        <x:v>2016</x:v>
      </x:c>
      <x:c r="B8" s="12" t="str">
        <x:v>Hessen</x:v>
      </x:c>
      <x:c r="C8" s="14" t="n">
        <x:v>1627</x:v>
      </x:c>
      <x:c r="D8" s="12" t="str">
        <x:v>Ist-Teilwert: Aufnahme und Unterbringung</x:v>
      </x:c>
      <x:c r="E8" s="14"/>
      <x:c r="F8" s="14" t="n">
        <x:v>996</x:v>
      </x:c>
      <x:c r="G8" s="14"/>
      <x:c r="H8" s="12" t="str">
        <x:v>unklar</x:v>
      </x:c>
      <x:c r="I8" s="12" t="str">
        <x:v>Hessen 2016: 1.627 Mio. € tatsächliche Ausgaben für Aufnahme und Unterbringung. Weitere 226 Mio. € für sonstige Flüchtlings-/Integrationszwecke waren nur Plan und werden nicht in die Mindestbasis eingerechnet. Rund 996 Mio. € des Ist-Blocks flossen an Kommunen.</x:v>
      </x:c>
      <x:c r="J8" s="12" t="str">
        <x:v>BT-Drs. 18/12688</x:v>
      </x:c>
      <x:c r="K8" s="12" t="str">
        <x:v>https://dserver.bundestag.de/btd/18/126/1812688.pdf</x:v>
      </x:c>
      <x:c r="L8" s="14" t="str">
        <x:f>IF(AND(ISNUMBER(C8),ISNUMBER(E8)),C8-E8,"")</x:f>
      </x:c>
      <x:c r="M8" s="14"/>
      <x:c r="N8" s="12"/>
      <x:c r="O8" s="12" t="str">
        <x:v>Ist-Teilwert als Mindestbasis; Plananteil separat in Spalte W</x:v>
      </x:c>
      <x:c r="P8" s="12"/>
      <x:c r="Q8" s="12"/>
      <x:c r="R8" s="75" t="n">
        <x:f>SUMIFS('AsylbLG Länder'!$G$5:$G$164,'AsylbLG Länder'!$A$5:$A$164,B8,'AsylbLG Länder'!$B$5:$B$164,A8)</x:f>
        <x:v>858.682</x:v>
      </x:c>
      <x:c r="S8" s="75" t="n">
        <x:f>SUMIFS('AsylbLG Länder'!$C$5:$C$164,'AsylbLG Länder'!$A$5:$A$164,B8,'AsylbLG Länder'!$B$5:$B$164,A8)</x:f>
        <x:v>647.566</x:v>
      </x:c>
      <x:c r="T8" s="75" t="n">
        <x:f>SUMIFS('AsylbLG Länder'!$D$5:$D$164,'AsylbLG Länder'!$A$5:$A$164,B8,'AsylbLG Länder'!$B$5:$B$164,A8)</x:f>
        <x:v>223.634</x:v>
      </x:c>
      <x:c r="U8" s="75" t="n">
        <x:f>IF(ISNUMBER(C8),MAX(C8,R8),IF(ISNUMBER(M8),MAX(M8,R8),R8))</x:f>
        <x:v>1627</x:v>
      </x:c>
      <x:c r="V8" s="12" t="str">
        <x:f>IF(ISNUMBER(C8),IF(C8&gt;=R8,"Landeswert (AsylbLG nicht zusätzlich)","AsylbLG netto &gt; Landeswert"),IF(ISNUMBER(M8),IF(M8&gt;=R8,"Teilwert als Mindestbasis","AsylbLG netto als Mindestbasis"),"AsylbLG netto als Mindestbasis"))</x:f>
        <x:v>Landeswert (AsylbLG nicht zusätzlich)</x:v>
      </x:c>
      <x:c r="W8" t="n">
        <x:v>226</x:v>
      </x:c>
    </x:row>
    <x:row r="9">
      <x:c r="A9" s="16" t="n">
        <x:v>2016</x:v>
      </x:c>
      <x:c r="B9" s="12" t="str">
        <x:v>Mecklenburg-Vorpommern</x:v>
      </x:c>
      <x:c r="C9" s="14" t="n">
        <x:v>312</x:v>
      </x:c>
      <x:c r="D9" s="12" t="str">
        <x:v>Ist, Gesamtausgaben Asyl- und Flüchtlingspolitik</x:v>
      </x:c>
      <x:c r="E9" s="14"/>
      <x:c r="F9" s="14"/>
      <x:c r="G9" s="14"/>
      <x:c r="H9" s="12" t="str">
        <x:v>unklar</x:v>
      </x:c>
      <x:c r="I9" s="12" t="str">
        <x:v>Mecklenburg-Vorpommern 2016: Gesamtausgaben des Landes im Zusammenhang mit Asyl- und Flüchtlingspolitik rund 312 Mio. €.</x:v>
      </x:c>
      <x:c r="J9" s="12" t="str">
        <x:v>BT-Drs. 18/12688</x:v>
      </x:c>
      <x:c r="K9" s="12" t="str">
        <x:v>https://dserver.bundestag.de/btd/18/126/1812688.pdf</x:v>
      </x:c>
      <x:c r="L9" s="14" t="str">
        <x:f>IF(AND(ISNUMBER(C9),ISNUMBER(E9)),C9-E9,"")</x:f>
      </x:c>
      <x:c r="M9" s="14" t="n">
        <x:v>22.043809</x:v>
      </x:c>
      <x:c r="N9" s="12" t="str">
        <x:v>Vom Land erstattete Gesundheitsversorgung nach Flüchtlingsaufnahmegesetz 2016; sehr enger Teilbereich.</x:v>
      </x:c>
      <x:c r="O9" s="12" t="str">
        <x:f>IF(ISNUMBER(C9),"Gesamt-/breiter Wert gefunden",IF(ISNUMBER(M9),"Nur Teil-/Mindestwert","Keine Gesamtsumme im BT-Bericht/Zusatzquellen"))</x:f>
        <x:v>Gesamt-/breiter Wert gefunden</x:v>
      </x:c>
      <x:c r="P9" s="12" t="str">
        <x:v>BT-Drs. 18/12688</x:v>
      </x:c>
      <x:c r="Q9" s="12" t="str">
        <x:v>https://dserver.bundestag.de/btd/18/126/1812688.pdf</x:v>
      </x:c>
      <x:c r="R9" s="75" t="n">
        <x:f>SUMIFS('AsylbLG Länder'!$G$5:$G$164,'AsylbLG Länder'!$A$5:$A$164,B9,'AsylbLG Länder'!$B$5:$B$164,A9)</x:f>
        <x:v>129.836</x:v>
      </x:c>
      <x:c r="S9" s="75" t="n">
        <x:f>SUMIFS('AsylbLG Länder'!$C$5:$C$164,'AsylbLG Länder'!$A$5:$A$164,B9,'AsylbLG Länder'!$B$5:$B$164,A9)</x:f>
        <x:v>2.358</x:v>
      </x:c>
      <x:c r="T9" s="75" t="n">
        <x:f>SUMIFS('AsylbLG Länder'!$D$5:$D$164,'AsylbLG Länder'!$A$5:$A$164,B9,'AsylbLG Länder'!$B$5:$B$164,A9)</x:f>
        <x:v>134.979</x:v>
      </x:c>
      <x:c r="U9" s="75" t="n">
        <x:f>IF(ISNUMBER(C9),MAX(C9,R9),IF(ISNUMBER(M9),MAX(M9,R9),R9))</x:f>
        <x:v>312</x:v>
      </x:c>
      <x:c r="V9" s="12" t="str">
        <x:f>IF(ISNUMBER(C9),IF(C9&gt;=R9,"Landeswert (AsylbLG nicht zusätzlich)","AsylbLG netto &gt; Landeswert"),IF(ISNUMBER(M9),IF(M9&gt;=R9,"Teilwert als Mindestbasis","AsylbLG netto als Mindestbasis"),"AsylbLG netto als Mindestbasis"))</x:f>
        <x:v>Landeswert (AsylbLG nicht zusätzlich)</x:v>
      </x:c>
    </x:row>
    <x:row r="10">
      <x:c r="A10" s="16" t="n">
        <x:v>2016</x:v>
      </x:c>
      <x:c r="B10" s="12" t="str">
        <x:v>Niedersachsen</x:v>
      </x:c>
      <x:c r="C10" s="14" t="n">
        <x:v>1650.6</x:v>
      </x:c>
      <x:c r="D10" s="12" t="str">
        <x:v>Ist</x:v>
      </x:c>
      <x:c r="E10" s="14"/>
      <x:c r="F10" s="14"/>
      <x:c r="G10" s="14"/>
      <x:c r="H10" s="12" t="str">
        <x:v>mittel</x:v>
      </x:c>
      <x:c r="I10" s="12" t="str">
        <x:v>Amtliche Landtagsdrucksache weist für 2016 Ist-Ausgaben von 1.650,6 Mio. € aus; ersetzt den zuvor verwendeten Planwert.</x:v>
      </x:c>
      <x:c r="J10" s="12" t="str">
        <x:v>BT-Drs. 18/12688</x:v>
      </x:c>
      <x:c r="K10" s="12" t="str">
        <x:v>https://dserver.bundestag.de/btd/18/126/1812688.pdf</x:v>
      </x:c>
      <x:c r="L10" s="14" t="str">
        <x:f>IF(AND(ISNUMBER(C10),ISNUMBER(E10)),C10-E10,"")</x:f>
      </x:c>
      <x:c r="M10" s="14"/>
      <x:c r="N10" s="12"/>
      <x:c r="O10" s="12" t="str">
        <x:f>IF(ISNUMBER(C10),"Gesamt-/breiter Wert gefunden",IF(ISNUMBER(M10),"Nur Teil-/Mindestwert","Keine Gesamtsumme im BT-Bericht/Zusatzquellen"))</x:f>
        <x:v>Gesamt-/breiter Wert gefunden</x:v>
      </x:c>
      <x:c r="P10" s="12" t="str">
        <x:v>Niedersächsischer Landtag, Drs. 18/964</x:v>
      </x:c>
      <x:c r="Q10" s="12" t="str">
        <x:v>https://www.landtag-niedersachsen.de/Drucksachen/Drucksachen_18_02500/00501-01000/18-00964.pdf</x:v>
      </x:c>
      <x:c r="R10" s="75" t="n">
        <x:f>SUMIFS('AsylbLG Länder'!$G$5:$G$164,'AsylbLG Länder'!$A$5:$A$164,B10,'AsylbLG Länder'!$B$5:$B$164,A10)</x:f>
        <x:v>903.908</x:v>
      </x:c>
      <x:c r="S10" s="75" t="n">
        <x:f>SUMIFS('AsylbLG Länder'!$C$5:$C$164,'AsylbLG Länder'!$A$5:$A$164,B10,'AsylbLG Länder'!$B$5:$B$164,A10)</x:f>
        <x:v>871.343</x:v>
      </x:c>
      <x:c r="T10" s="75" t="n">
        <x:f>SUMIFS('AsylbLG Länder'!$D$5:$D$164,'AsylbLG Länder'!$A$5:$A$164,B10,'AsylbLG Länder'!$B$5:$B$164,A10)</x:f>
        <x:v>55.939</x:v>
      </x:c>
      <x:c r="U10" s="75" t="n">
        <x:f>IF(ISNUMBER(C10),MAX(C10,R10),IF(ISNUMBER(M10),MAX(M10,R10),R10))</x:f>
        <x:v>1650.6</x:v>
      </x:c>
      <x:c r="V10" s="12" t="str">
        <x:f>IF(ISNUMBER(C10),IF(C10&gt;=R10,"Landeswert (AsylbLG nicht zusätzlich)","AsylbLG netto &gt; Landeswert"),IF(ISNUMBER(M10),IF(M10&gt;=R10,"Teilwert als Mindestbasis","AsylbLG netto als Mindestbasis"),"AsylbLG netto als Mindestbasis"))</x:f>
        <x:v>Landeswert (AsylbLG nicht zusätzlich)</x:v>
      </x:c>
    </x:row>
    <x:row r="11">
      <x:c r="A11" s="16" t="n">
        <x:v>2016</x:v>
      </x:c>
      <x:c r="B11" s="12" t="str">
        <x:v>Nordrhein-Westfalen</x:v>
      </x:c>
      <x:c r="C11" s="14" t="n">
        <x:v>4452.7</x:v>
      </x:c>
      <x:c r="D11" s="12" t="str">
        <x:v>Ist</x:v>
      </x:c>
      <x:c r="E11" s="14"/>
      <x:c r="F11" s="14" t="n">
        <x:v>2565</x:v>
      </x:c>
      <x:c r="G11" s="14"/>
      <x:c r="H11" s="12" t="str">
        <x:v>hoch</x:v>
      </x:c>
      <x:c r="I11" s="12" t="str">
        <x:v>Explizite Ist-/Kostenangabe</x:v>
      </x:c>
      <x:c r="J11" s="12" t="str">
        <x:v>BT-Drs. 18/12688</x:v>
      </x:c>
      <x:c r="K11" s="12" t="str">
        <x:v>https://dserver.bundestag.de/btd/18/126/1812688.pdf</x:v>
      </x:c>
      <x:c r="L11" s="14" t="str">
        <x:f>IF(AND(ISNUMBER(C11),ISNUMBER(E11)),C11-E11,"")</x:f>
      </x:c>
      <x:c r="M11" s="14"/>
      <x:c r="N11" s="12"/>
      <x:c r="O11" s="12" t="str">
        <x:f>IF(ISNUMBER(C11),"Gesamt-/breiter Wert gefunden",IF(ISNUMBER(M11),"Nur Teil-/Mindestwert","Keine Gesamtsumme im BT-Bericht/Zusatzquellen"))</x:f>
        <x:v>Gesamt-/breiter Wert gefunden</x:v>
      </x:c>
      <x:c r="P11" s="12"/>
      <x:c r="Q11" s="12"/>
      <x:c r="R11" s="75" t="n">
        <x:f>SUMIFS('AsylbLG Länder'!$G$5:$G$164,'AsylbLG Länder'!$A$5:$A$164,B11,'AsylbLG Länder'!$B$5:$B$164,A11)</x:f>
        <x:v>1973.284</x:v>
      </x:c>
      <x:c r="S11" s="75" t="n">
        <x:f>SUMIFS('AsylbLG Länder'!$C$5:$C$164,'AsylbLG Länder'!$A$5:$A$164,B11,'AsylbLG Länder'!$B$5:$B$164,A11)</x:f>
        <x:v>1658.193</x:v>
      </x:c>
      <x:c r="T11" s="75" t="n">
        <x:f>SUMIFS('AsylbLG Länder'!$D$5:$D$164,'AsylbLG Länder'!$A$5:$A$164,B11,'AsylbLG Länder'!$B$5:$B$164,A11)</x:f>
        <x:v>366.258</x:v>
      </x:c>
      <x:c r="U11" s="75" t="n">
        <x:f>IF(ISNUMBER(C11),MAX(C11,R11),IF(ISNUMBER(M11),MAX(M11,R11),R11))</x:f>
        <x:v>4452.7</x:v>
      </x:c>
      <x:c r="V11" s="12" t="str">
        <x:f>IF(ISNUMBER(C11),IF(C11&gt;=R11,"Landeswert (AsylbLG nicht zusätzlich)","AsylbLG netto &gt; Landeswert"),IF(ISNUMBER(M11),IF(M11&gt;=R11,"Teilwert als Mindestbasis","AsylbLG netto als Mindestbasis"),"AsylbLG netto als Mindestbasis"))</x:f>
        <x:v>Landeswert (AsylbLG nicht zusätzlich)</x:v>
      </x:c>
    </x:row>
    <x:row r="12">
      <x:c r="A12" s="16" t="n">
        <x:v>2016</x:v>
      </x:c>
      <x:c r="B12" s="12" t="str">
        <x:v>Rheinland-Pfalz</x:v>
      </x:c>
      <x:c r="C12" s="14" t="n">
        <x:v>646.23849352</x:v>
      </x:c>
      <x:c r="D12" s="12" t="str">
        <x:v>Ist, asyl-/flüchtlingsbezogene Landesausgaben nach Haushaltstiteln</x:v>
      </x:c>
      <x:c r="E12" s="14"/>
      <x:c r="F12" s="14"/>
      <x:c r="G12" s="14"/>
      <x:c r="H12" s="12" t="str">
        <x:v>unklar</x:v>
      </x:c>
      <x:c r="I12" s="12" t="str">
        <x:v>Amtliche Landtagsantwort aggregiert die asyl-/flüchtlingsbezogenen Ist-Ausgaben nach Haushaltstiteln. Die Landesregierung weist ausdrücklich auf Abgrenzungsunschärfen hin.</x:v>
      </x:c>
      <x:c r="J12" s="12" t="str">
        <x:v>BT-Drs. 18/12688</x:v>
      </x:c>
      <x:c r="K12" s="12" t="str">
        <x:v>https://dserver.bundestag.de/btd/18/126/1812688.pdf</x:v>
      </x:c>
      <x:c r="L12" s="14" t="str">
        <x:f>IF(AND(ISNUMBER(C12),ISNUMBER(E12)),C12-E12,"")</x:f>
      </x:c>
      <x:c r="M12" s="14"/>
      <x:c r="N12" s="12"/>
      <x:c r="O12" s="12" t="str">
        <x:f>IF(ISNUMBER(C12),"Gesamt-/breiter Wert gefunden",IF(ISNUMBER(M12),"Nur Teil-/Mindestwert","Keine Gesamtsumme im BT-Bericht/Zusatzquellen"))</x:f>
        <x:v>Gesamt-/breiter Wert gefunden</x:v>
      </x:c>
      <x:c r="P12" s="12" t="str">
        <x:v>Landtag Rheinland-Pfalz, Drs. 18/9874</x:v>
      </x:c>
      <x:c r="Q12" s="12" t="str">
        <x:v>https://dokumente.landtag.rlp.de/landtag/drucksachen/9874-18.pdf</x:v>
      </x:c>
      <x:c r="R12" s="75" t="n">
        <x:f>SUMIFS('AsylbLG Länder'!$G$5:$G$164,'AsylbLG Länder'!$A$5:$A$164,B12,'AsylbLG Länder'!$B$5:$B$164,A12)</x:f>
        <x:v>343.504</x:v>
      </x:c>
      <x:c r="S12" s="75" t="n">
        <x:f>SUMIFS('AsylbLG Länder'!$C$5:$C$164,'AsylbLG Länder'!$A$5:$A$164,B12,'AsylbLG Länder'!$B$5:$B$164,A12)</x:f>
        <x:v>336.429</x:v>
      </x:c>
      <x:c r="T12" s="75" t="n">
        <x:f>SUMIFS('AsylbLG Länder'!$D$5:$D$164,'AsylbLG Länder'!$A$5:$A$164,B12,'AsylbLG Länder'!$B$5:$B$164,A12)</x:f>
        <x:v>22.69</x:v>
      </x:c>
      <x:c r="U12" s="75" t="n">
        <x:f>IF(ISNUMBER(C12),MAX(C12,R12),IF(ISNUMBER(M12),MAX(M12,R12),R12))</x:f>
        <x:v>646.23849352</x:v>
      </x:c>
      <x:c r="V12" s="12" t="str">
        <x:f>IF(ISNUMBER(C12),IF(C12&gt;=R12,"Landeswert (AsylbLG nicht zusätzlich)","AsylbLG netto &gt; Landeswert"),IF(ISNUMBER(M12),IF(M12&gt;=R12,"Teilwert als Mindestbasis","AsylbLG netto als Mindestbasis"),"AsylbLG netto als Mindestbasis"))</x:f>
        <x:v>Landeswert (AsylbLG nicht zusätzlich)</x:v>
      </x:c>
    </x:row>
    <x:row r="13">
      <x:c r="A13" s="16" t="n">
        <x:v>2016</x:v>
      </x:c>
      <x:c r="B13" s="12" t="str">
        <x:v>Saarland</x:v>
      </x:c>
      <x:c r="C13" s="14"/>
      <x:c r="D13" s="12" t="str"/>
      <x:c r="E13" s="14"/>
      <x:c r="F13" s="14"/>
      <x:c r="G13" s="14"/>
      <x:c r="H13" s="12" t="str">
        <x:v>unklar</x:v>
      </x:c>
      <x:c r="I13" s="12" t="str">
        <x:v>Keine vergleichbare Gesamtsumme im Bericht identifiziert</x:v>
      </x:c>
      <x:c r="J13" s="12" t="str">
        <x:v>BT-Drs. 18/12688</x:v>
      </x:c>
      <x:c r="K13" s="12" t="str">
        <x:v>https://dserver.bundestag.de/btd/18/126/1812688.pdf</x:v>
      </x:c>
      <x:c r="L13" s="14" t="str">
        <x:f>IF(AND(ISNUMBER(C13),ISNUMBER(E13)),C13-E13,"")</x:f>
      </x:c>
      <x:c r="M13" s="14"/>
      <x:c r="N13" s="12"/>
      <x:c r="O13" s="12" t="str">
        <x:f>IF(ISNUMBER(C13),"Gesamt-/breiter Wert gefunden",IF(ISNUMBER(M13),"Nur Teil-/Mindestwert","Keine Gesamtsumme im BT-Bericht/Zusatzquellen"))</x:f>
        <x:v>Keine Gesamtsumme im BT-Bericht/Zusatzquellen</x:v>
      </x:c>
      <x:c r="P13" s="12"/>
      <x:c r="Q13" s="12"/>
      <x:c r="R13" s="75" t="n">
        <x:f>SUMIFS('AsylbLG Länder'!$G$5:$G$164,'AsylbLG Länder'!$A$5:$A$164,B13,'AsylbLG Länder'!$B$5:$B$164,A13)</x:f>
        <x:v>43.367</x:v>
      </x:c>
      <x:c r="S13" s="75" t="n">
        <x:f>SUMIFS('AsylbLG Länder'!$C$5:$C$164,'AsylbLG Länder'!$A$5:$A$164,B13,'AsylbLG Länder'!$B$5:$B$164,A13)</x:f>
        <x:v>35.319</x:v>
      </x:c>
      <x:c r="T13" s="75" t="n">
        <x:f>SUMIFS('AsylbLG Länder'!$D$5:$D$164,'AsylbLG Länder'!$A$5:$A$164,B13,'AsylbLG Länder'!$B$5:$B$164,A13)</x:f>
        <x:v>13.905</x:v>
      </x:c>
      <x:c r="U13" s="75" t="n">
        <x:f>IF(ISNUMBER(C13),MAX(C13,R13),IF(ISNUMBER(M13),MAX(M13,R13),R13))</x:f>
        <x:v>43.367</x:v>
      </x:c>
      <x:c r="V13" s="12" t="str">
        <x:f>IF(ISNUMBER(C13),IF(C13&gt;=R13,"Landeswert (AsylbLG nicht zusätzlich)","AsylbLG netto &gt; Landeswert"),IF(ISNUMBER(M13),IF(M13&gt;=R13,"Teilwert als Mindestbasis","AsylbLG netto als Mindestbasis"),"AsylbLG netto als Mindestbasis"))</x:f>
        <x:v>AsylbLG netto als Mindestbasis</x:v>
      </x:c>
    </x:row>
    <x:row r="14">
      <x:c r="A14" s="16" t="n">
        <x:v>2016</x:v>
      </x:c>
      <x:c r="B14" s="12" t="str">
        <x:v>Sachsen</x:v>
      </x:c>
      <x:c r="C14" s="14" t="n">
        <x:v>916</x:v>
      </x:c>
      <x:c r="D14" s="12" t="str">
        <x:v>Ist, Aufgabe Asyl und Integration im Staatshaushalt</x:v>
      </x:c>
      <x:c r="E14" s="14"/>
      <x:c r="F14" s="14"/>
      <x:c r="G14" s="14"/>
      <x:c r="H14" s="12" t="str">
        <x:v>unklar</x:v>
      </x:c>
      <x:c r="I14" s="12" t="str">
        <x:v>Amtliche Haushaltsrechnung des Freistaats Sachsen. Die Reihe enthält die Aufgabe Asyl und Integration; laut Haushaltsrechnung sind einzelne bestehende Personal- und Mischtitel teilweise nicht vollständig enthalten.</x:v>
      </x:c>
      <x:c r="J14" s="12" t="str">
        <x:v>BT-Drs. 18/12688</x:v>
      </x:c>
      <x:c r="K14" s="12" t="str">
        <x:v>https://dserver.bundestag.de/btd/18/126/1812688.pdf</x:v>
      </x:c>
      <x:c r="L14" s="14" t="str">
        <x:f>IF(AND(ISNUMBER(C14),ISNUMBER(E14)),C14-E14,"")</x:f>
      </x:c>
      <x:c r="M14" s="14"/>
      <x:c r="N14" s="12"/>
      <x:c r="O14" s="12" t="str">
        <x:f>IF(ISNUMBER(C14),"Gesamt-/breiter Wert gefunden",IF(ISNUMBER(M14),"Nur Teil-/Mindestwert","Keine Gesamtsumme im BT-Bericht/Zusatzquellen"))</x:f>
        <x:v>Gesamt-/breiter Wert gefunden</x:v>
      </x:c>
      <x:c r="P14" s="12" t="str">
        <x:v>Sächsisches Staatsministerium der Finanzen, Haushalts- und Vermögensrechnung 2016</x:v>
      </x:c>
      <x:c r="Q14" s="12" t="str">
        <x:v>https://www.finanzen.sachsen.de/download/HHR2016Band1-Haushalts-undVermoegensrechnung.pdf</x:v>
      </x:c>
      <x:c r="R14" s="75" t="n">
        <x:f>SUMIFS('AsylbLG Länder'!$G$5:$G$164,'AsylbLG Länder'!$A$5:$A$164,B14,'AsylbLG Länder'!$B$5:$B$164,A14)</x:f>
        <x:v>560.901</x:v>
      </x:c>
      <x:c r="S14" s="75" t="n">
        <x:f>SUMIFS('AsylbLG Länder'!$C$5:$C$164,'AsylbLG Länder'!$A$5:$A$164,B14,'AsylbLG Länder'!$B$5:$B$164,A14)</x:f>
        <x:v>407.833</x:v>
      </x:c>
      <x:c r="T14" s="75" t="n">
        <x:f>SUMIFS('AsylbLG Länder'!$D$5:$D$164,'AsylbLG Länder'!$A$5:$A$164,B14,'AsylbLG Länder'!$B$5:$B$164,A14)</x:f>
        <x:v>158.184</x:v>
      </x:c>
      <x:c r="U14" s="75" t="n">
        <x:f>IF(ISNUMBER(C14),MAX(C14,R14),IF(ISNUMBER(M14),MAX(M14,R14),R14))</x:f>
        <x:v>916</x:v>
      </x:c>
      <x:c r="V14" s="12" t="str">
        <x:f>IF(ISNUMBER(C14),IF(C14&gt;=R14,"Landeswert (AsylbLG nicht zusätzlich)","AsylbLG netto &gt; Landeswert"),IF(ISNUMBER(M14),IF(M14&gt;=R14,"Teilwert als Mindestbasis","AsylbLG netto als Mindestbasis"),"AsylbLG netto als Mindestbasis"))</x:f>
        <x:v>Landeswert (AsylbLG nicht zusätzlich)</x:v>
      </x:c>
    </x:row>
    <x:row r="15">
      <x:c r="A15" s="16" t="n">
        <x:v>2016</x:v>
      </x:c>
      <x:c r="B15" s="12" t="str">
        <x:v>Sachsen-Anhalt</x:v>
      </x:c>
      <x:c r="C15" s="14" t="n">
        <x:v>427</x:v>
      </x:c>
      <x:c r="D15" s="12" t="str">
        <x:v>Ist</x:v>
      </x:c>
      <x:c r="E15" s="14"/>
      <x:c r="F15" s="14"/>
      <x:c r="G15" s="14"/>
      <x:c r="H15" s="12" t="str">
        <x:v>mittel</x:v>
      </x:c>
      <x:c r="I15" s="12" t="str">
        <x:v>Explizite Ist-/Kostenangabe</x:v>
      </x:c>
      <x:c r="J15" s="12" t="str">
        <x:v>BT-Drs. 18/12688</x:v>
      </x:c>
      <x:c r="K15" s="12" t="str">
        <x:v>https://dserver.bundestag.de/btd/18/126/1812688.pdf</x:v>
      </x:c>
      <x:c r="L15" s="14" t="str">
        <x:f>IF(AND(ISNUMBER(C15),ISNUMBER(E15)),C15-E15,"")</x:f>
      </x:c>
      <x:c r="M15" s="14"/>
      <x:c r="N15" s="12"/>
      <x:c r="O15" s="12" t="str">
        <x:f>IF(ISNUMBER(C15),"Gesamt-/breiter Wert gefunden",IF(ISNUMBER(M15),"Nur Teil-/Mindestwert","Keine Gesamtsumme im BT-Bericht/Zusatzquellen"))</x:f>
        <x:v>Gesamt-/breiter Wert gefunden</x:v>
      </x:c>
      <x:c r="P15" s="12"/>
      <x:c r="Q15" s="12"/>
      <x:c r="R15" s="75" t="n">
        <x:f>SUMIFS('AsylbLG Länder'!$G$5:$G$164,'AsylbLG Länder'!$A$5:$A$164,B15,'AsylbLG Länder'!$B$5:$B$164,A15)</x:f>
        <x:v>181.184</x:v>
      </x:c>
      <x:c r="S15" s="75" t="n">
        <x:f>SUMIFS('AsylbLG Länder'!$C$5:$C$164,'AsylbLG Länder'!$A$5:$A$164,B15,'AsylbLG Länder'!$B$5:$B$164,A15)</x:f>
        <x:v>169.911</x:v>
      </x:c>
      <x:c r="T15" s="75" t="n">
        <x:f>SUMIFS('AsylbLG Länder'!$D$5:$D$164,'AsylbLG Länder'!$A$5:$A$164,B15,'AsylbLG Länder'!$B$5:$B$164,A15)</x:f>
        <x:v>16.346</x:v>
      </x:c>
      <x:c r="U15" s="75" t="n">
        <x:f>IF(ISNUMBER(C15),MAX(C15,R15),IF(ISNUMBER(M15),MAX(M15,R15),R15))</x:f>
        <x:v>427</x:v>
      </x:c>
      <x:c r="V15" s="12" t="str">
        <x:f>IF(ISNUMBER(C15),IF(C15&gt;=R15,"Landeswert (AsylbLG nicht zusätzlich)","AsylbLG netto &gt; Landeswert"),IF(ISNUMBER(M15),IF(M15&gt;=R15,"Teilwert als Mindestbasis","AsylbLG netto als Mindestbasis"),"AsylbLG netto als Mindestbasis"))</x:f>
        <x:v>Landeswert (AsylbLG nicht zusätzlich)</x:v>
      </x:c>
    </x:row>
    <x:row r="16">
      <x:c r="A16" s="16" t="n">
        <x:v>2016</x:v>
      </x:c>
      <x:c r="B16" s="12" t="str">
        <x:v>Schleswig-Holstein</x:v>
      </x:c>
      <x:c r="C16" s="14" t="n">
        <x:v>785</x:v>
      </x:c>
      <x:c r="D16" s="12" t="str">
        <x:v>Ist</x:v>
      </x:c>
      <x:c r="E16" s="14" t="n">
        <x:v>278</x:v>
      </x:c>
      <x:c r="F16" s="14" t="n">
        <x:v>400</x:v>
      </x:c>
      <x:c r="G16" s="14"/>
      <x:c r="H16" s="12" t="str">
        <x:v>hoch</x:v>
      </x:c>
      <x:c r="I16" s="12" t="str">
        <x:v>Explizite Ist-/Kostenangabe</x:v>
      </x:c>
      <x:c r="J16" s="12" t="str">
        <x:v>BT-Drs. 18/12688</x:v>
      </x:c>
      <x:c r="K16" s="12" t="str">
        <x:v>https://dserver.bundestag.de/btd/18/126/1812688.pdf</x:v>
      </x:c>
      <x:c r="L16" s="14" t="n">
        <x:f>IF(AND(ISNUMBER(C16),ISNUMBER(E16)),C16-E16,"")</x:f>
        <x:v>507</x:v>
      </x:c>
      <x:c r="M16" s="14"/>
      <x:c r="N16" s="12"/>
      <x:c r="O16" s="12" t="str">
        <x:f>IF(ISNUMBER(C16),"Gesamt-/breiter Wert gefunden",IF(ISNUMBER(M16),"Nur Teil-/Mindestwert","Keine Gesamtsumme im BT-Bericht/Zusatzquellen"))</x:f>
        <x:v>Gesamt-/breiter Wert gefunden</x:v>
      </x:c>
      <x:c r="P16" s="12"/>
      <x:c r="Q16" s="12"/>
      <x:c r="R16" s="75" t="n">
        <x:f>SUMIFS('AsylbLG Länder'!$G$5:$G$164,'AsylbLG Länder'!$A$5:$A$164,B16,'AsylbLG Länder'!$B$5:$B$164,A16)</x:f>
        <x:v>381.648</x:v>
      </x:c>
      <x:c r="S16" s="75" t="n">
        <x:f>SUMIFS('AsylbLG Länder'!$C$5:$C$164,'AsylbLG Länder'!$A$5:$A$164,B16,'AsylbLG Länder'!$B$5:$B$164,A16)</x:f>
        <x:v>290.093</x:v>
      </x:c>
      <x:c r="T16" s="75" t="n">
        <x:f>SUMIFS('AsylbLG Länder'!$D$5:$D$164,'AsylbLG Länder'!$A$5:$A$164,B16,'AsylbLG Länder'!$B$5:$B$164,A16)</x:f>
        <x:v>100.094</x:v>
      </x:c>
      <x:c r="U16" s="75" t="n">
        <x:f>IF(ISNUMBER(C16),MAX(C16,R16),IF(ISNUMBER(M16),MAX(M16,R16),R16))</x:f>
        <x:v>785</x:v>
      </x:c>
      <x:c r="V16" s="12" t="str">
        <x:f>IF(ISNUMBER(C16),IF(C16&gt;=R16,"Landeswert (AsylbLG nicht zusätzlich)","AsylbLG netto &gt; Landeswert"),IF(ISNUMBER(M16),IF(M16&gt;=R16,"Teilwert als Mindestbasis","AsylbLG netto als Mindestbasis"),"AsylbLG netto als Mindestbasis"))</x:f>
        <x:v>Landeswert (AsylbLG nicht zusätzlich)</x:v>
      </x:c>
    </x:row>
    <x:row r="17">
      <x:c r="A17" s="16" t="n">
        <x:v>2016</x:v>
      </x:c>
      <x:c r="B17" s="12" t="str">
        <x:v>Thüringen</x:v>
      </x:c>
      <x:c r="C17" s="14" t="n">
        <x:v>331.5</x:v>
      </x:c>
      <x:c r="D17" s="12" t="str">
        <x:v>Ist/zuordenbare Ausgaben</x:v>
      </x:c>
      <x:c r="E17" s="14"/>
      <x:c r="F17" s="14"/>
      <x:c r="G17" s="14"/>
      <x:c r="H17" s="12" t="str">
        <x:v>unklar</x:v>
      </x:c>
      <x:c r="I17" s="12" t="str">
        <x:v>Nur eindeutig flüchtlingsbedingt zuordenbare Ausgaben; weitere nicht abgrenzbare Ausgaben kommen hinzu.</x:v>
      </x:c>
      <x:c r="J17" s="12" t="str">
        <x:v>BT-Drs. 18/12688</x:v>
      </x:c>
      <x:c r="K17" s="12" t="str">
        <x:v>https://dserver.bundestag.de/btd/18/126/1812688.pdf</x:v>
      </x:c>
      <x:c r="L17" s="14" t="str">
        <x:f>IF(AND(ISNUMBER(C17),ISNUMBER(E17)),C17-E17,"")</x:f>
      </x:c>
      <x:c r="M17" s="14"/>
      <x:c r="N17" s="12"/>
      <x:c r="O17" s="12" t="str">
        <x:f>IF(ISNUMBER(C17),"Gesamt-/breiter Wert gefunden",IF(ISNUMBER(M17),"Nur Teil-/Mindestwert","Keine Gesamtsumme im BT-Bericht/Zusatzquellen"))</x:f>
        <x:v>Gesamt-/breiter Wert gefunden</x:v>
      </x:c>
      <x:c r="P17" s="12"/>
      <x:c r="Q17" s="12"/>
      <x:c r="R17" s="75" t="n">
        <x:f>SUMIFS('AsylbLG Länder'!$G$5:$G$164,'AsylbLG Länder'!$A$5:$A$164,B17,'AsylbLG Länder'!$B$5:$B$164,A17)</x:f>
        <x:v>174.651</x:v>
      </x:c>
      <x:c r="S17" s="75" t="n">
        <x:f>SUMIFS('AsylbLG Länder'!$C$5:$C$164,'AsylbLG Länder'!$A$5:$A$164,B17,'AsylbLG Länder'!$B$5:$B$164,A17)</x:f>
        <x:v>0</x:v>
      </x:c>
      <x:c r="T17" s="75" t="n">
        <x:f>SUMIFS('AsylbLG Länder'!$D$5:$D$164,'AsylbLG Länder'!$A$5:$A$164,B17,'AsylbLG Länder'!$B$5:$B$164,A17)</x:f>
        <x:v>177.674</x:v>
      </x:c>
      <x:c r="U17" s="75" t="n">
        <x:f>IF(ISNUMBER(C17),MAX(C17,R17),IF(ISNUMBER(M17),MAX(M17,R17),R17))</x:f>
        <x:v>331.5</x:v>
      </x:c>
      <x:c r="V17" s="12" t="str">
        <x:f>IF(ISNUMBER(C17),IF(C17&gt;=R17,"Landeswert (AsylbLG nicht zusätzlich)","AsylbLG netto &gt; Landeswert"),IF(ISNUMBER(M17),IF(M17&gt;=R17,"Teilwert als Mindestbasis","AsylbLG netto als Mindestbasis"),"AsylbLG netto als Mindestbasis"))</x:f>
        <x:v>Landeswert (AsylbLG nicht zusätzlich)</x:v>
      </x:c>
    </x:row>
    <x:row r="18">
      <x:c r="A18" s="16" t="n">
        <x:v>2017</x:v>
      </x:c>
      <x:c r="B18" s="12" t="str">
        <x:v>Baden-Württemberg</x:v>
      </x:c>
      <x:c r="C18" s="14"/>
      <x:c r="D18" s="12" t="str">
        <x:v>Plan-/Erwartungswert - nicht in Mindestbasis</x:v>
      </x:c>
      <x:c r="E18" s="14"/>
      <x:c r="F18" s="14"/>
      <x:c r="G18" s="14"/>
      <x:c r="H18" s="12" t="str">
        <x:v>unklar</x:v>
      </x:c>
      <x:c r="I18" s="12" t="str">
        <x:v>Rechnungshof: Landesregierung erwartete für 2017 flüchtlingsbezogene Brutto-Ausgaben von 1,4 Mrd. €; kein Ist-Gesamtwert.</x:v>
      </x:c>
      <x:c r="J18" s="12" t="str">
        <x:v>BT-Drs. 19/2499</x:v>
      </x:c>
      <x:c r="K18" s="12" t="str">
        <x:v>https://dserver.bundestag.de/btd/19/024/1902499.pdf</x:v>
      </x:c>
      <x:c r="L18" s="14" t="str">
        <x:f>IF(AND(ISNUMBER(C18),ISNUMBER(E18)),C18-E18,"")</x:f>
      </x:c>
      <x:c r="M18" s="14"/>
      <x:c r="N18" s="12"/>
      <x:c r="O18" s="12" t="str">
        <x:v>Planwert separat dokumentiert; operative Mindestbasis nutzt Ist-/Teilwert bzw. AsylbLG-Netto</x:v>
      </x:c>
      <x:c r="P18" s="12" t="str">
        <x:v>Rechnungshof Baden-Württemberg, Denkschrift 2017</x:v>
      </x:c>
      <x:c r="Q18" s="12" t="str">
        <x:v>https://rechnungshof.baden-wuerttemberg.de/veroeffentlichungen/denkschriften/denkschrift/denkschrift-2017/</x:v>
      </x:c>
      <x:c r="R18" s="75" t="n">
        <x:f>SUMIFS('AsylbLG Länder'!$G$5:$G$164,'AsylbLG Länder'!$A$5:$A$164,B18,'AsylbLG Länder'!$B$5:$B$164,A18)</x:f>
        <x:v>483.713</x:v>
      </x:c>
      <x:c r="S18" s="75" t="n">
        <x:f>SUMIFS('AsylbLG Länder'!$C$5:$C$164,'AsylbLG Länder'!$A$5:$A$164,B18,'AsylbLG Länder'!$B$5:$B$164,A18)</x:f>
        <x:v>370.805</x:v>
      </x:c>
      <x:c r="T18" s="75" t="n">
        <x:f>SUMIFS('AsylbLG Länder'!$D$5:$D$164,'AsylbLG Länder'!$A$5:$A$164,B18,'AsylbLG Länder'!$B$5:$B$164,A18)</x:f>
        <x:v>131.257</x:v>
      </x:c>
      <x:c r="U18" s="75" t="n">
        <x:f>IF(ISNUMBER(C18),MAX(C18,R18),IF(ISNUMBER(M18),MAX(M18,R18),R18))</x:f>
        <x:v>483.713</x:v>
      </x:c>
      <x:c r="V18" s="12" t="str">
        <x:f>IF(ISNUMBER(C18),IF(C18&gt;=R18,"Landeswert (AsylbLG nicht zusätzlich)","AsylbLG netto &gt; Landeswert"),IF(ISNUMBER(M18),IF(M18&gt;=R18,"Teilwert als Mindestbasis","AsylbLG netto als Mindestbasis"),"AsylbLG netto als Mindestbasis"))</x:f>
        <x:v>AsylbLG netto als Mindestbasis</x:v>
      </x:c>
      <x:c r="W18" t="n">
        <x:v>1400</x:v>
      </x:c>
    </x:row>
    <x:row r="19">
      <x:c r="A19" s="16" t="n">
        <x:v>2017</x:v>
      </x:c>
      <x:c r="B19" s="12" t="str">
        <x:v>Bayern</x:v>
      </x:c>
      <x:c r="C19" s="14"/>
      <x:c r="D19" s="12" t="str">
        <x:v>Plan-/Erwartungswert - nicht in Mindestbasis</x:v>
      </x:c>
      <x:c r="E19" s="14"/>
      <x:c r="F19" s="14"/>
      <x:c r="G19" s="14"/>
      <x:c r="H19" s="12" t="str">
        <x:v>unklar</x:v>
      </x:c>
      <x:c r="I19" s="12" t="str">
        <x:v>Für 2017 nennt die Staatsregierung 2.439,1 Mio. € veranschlagte Mittel; kein Ist-Gesamtwert in dieser Quelle.</x:v>
      </x:c>
      <x:c r="J19" s="12" t="str">
        <x:v>BT-Drs. 19/2499</x:v>
      </x:c>
      <x:c r="K19" s="12" t="str">
        <x:v>https://dserver.bundestag.de/btd/19/024/1902499.pdf</x:v>
      </x:c>
      <x:c r="L19" s="14" t="str">
        <x:f>IF(AND(ISNUMBER(C19),ISNUMBER(E19)),C19-E19,"")</x:f>
      </x:c>
      <x:c r="M19" s="14"/>
      <x:c r="N19" s="12"/>
      <x:c r="O19" s="12" t="str">
        <x:v>Planwert separat dokumentiert; operative Mindestbasis nutzt Ist-/Teilwert bzw. AsylbLG-Netto</x:v>
      </x:c>
      <x:c r="P19" s="12" t="str">
        <x:v>Bayerischer Landtag, Drs. 17/22328</x:v>
      </x:c>
      <x:c r="Q19" s="12" t="str">
        <x:v>https://www1.bayern.landtag.de/www/ElanTextAblage_WP17/Drucksachen/Schriftliche%20Anfragen/17_0022328.pdf</x:v>
      </x:c>
      <x:c r="R19" s="75" t="n">
        <x:f>SUMIFS('AsylbLG Länder'!$G$5:$G$164,'AsylbLG Länder'!$A$5:$A$164,B19,'AsylbLG Länder'!$B$5:$B$164,A19)</x:f>
        <x:v>934.526</x:v>
      </x:c>
      <x:c r="S19" s="75" t="n">
        <x:f>SUMIFS('AsylbLG Länder'!$C$5:$C$164,'AsylbLG Länder'!$A$5:$A$164,B19,'AsylbLG Länder'!$B$5:$B$164,A19)</x:f>
        <x:v>550.208</x:v>
      </x:c>
      <x:c r="T19" s="75" t="n">
        <x:f>SUMIFS('AsylbLG Länder'!$D$5:$D$164,'AsylbLG Länder'!$A$5:$A$164,B19,'AsylbLG Länder'!$B$5:$B$164,A19)</x:f>
        <x:v>457.325</x:v>
      </x:c>
      <x:c r="U19" s="75" t="n">
        <x:f>IF(ISNUMBER(C19),MAX(C19,R19),IF(ISNUMBER(M19),MAX(M19,R19),R19))</x:f>
        <x:v>934.526</x:v>
      </x:c>
      <x:c r="V19" s="12" t="str">
        <x:f>IF(ISNUMBER(C19),IF(C19&gt;=R19,"Landeswert (AsylbLG nicht zusätzlich)","AsylbLG netto &gt; Landeswert"),IF(ISNUMBER(M19),IF(M19&gt;=R19,"Teilwert als Mindestbasis","AsylbLG netto als Mindestbasis"),"AsylbLG netto als Mindestbasis"))</x:f>
        <x:v>AsylbLG netto als Mindestbasis</x:v>
      </x:c>
      <x:c r="W19" t="n">
        <x:v>2439.1</x:v>
      </x:c>
    </x:row>
    <x:row r="20">
      <x:c r="A20" s="16" t="n">
        <x:v>2017</x:v>
      </x:c>
      <x:c r="B20" s="12" t="str">
        <x:v>Berlin</x:v>
      </x:c>
      <x:c r="C20" s="14"/>
      <x:c r="D20" s="12" t="str"/>
      <x:c r="E20" s="14"/>
      <x:c r="F20" s="14"/>
      <x:c r="G20" s="14"/>
      <x:c r="H20" s="12" t="str">
        <x:v>unklar</x:v>
      </x:c>
      <x:c r="I20" s="12" t="str">
        <x:v>Berlin 2017: 966,8 Mio. € in den im Bundesbericht dargestellten Blöcken; weitere Kita-Maßnahmen können hinzukommen.</x:v>
      </x:c>
      <x:c r="J20" s="12" t="str">
        <x:v>BT-Drs. 19/2499</x:v>
      </x:c>
      <x:c r="K20" s="12" t="str">
        <x:v>https://dserver.bundestag.de/btd/19/024/1902499.pdf</x:v>
      </x:c>
      <x:c r="L20" s="14" t="str">
        <x:f>IF(AND(ISNUMBER(C20),ISNUMBER(E20)),C20-E20,"")</x:f>
      </x:c>
      <x:c r="M20" s="14" t="n">
        <x:v>966.8</x:v>
      </x:c>
      <x:c r="N20" s="12" t="str">
        <x:v>Teil-/Mindestwert: 613,0 Mio. € AsylbLG + 92,6 Mio. € SGB VIII + 50,0 Mio. € Kinderbetreuung + 211,2 Mio. € Integrationsleistungen.</x:v>
      </x:c>
      <x:c r="O20" s="12" t="str">
        <x:f>IF(ISNUMBER(C20),"Gesamt-/breiter Wert gefunden",IF(ISNUMBER(M20),"Nur Teil-/Mindestwert","Keine Gesamtsumme im BT-Bericht/Zusatzquellen"))</x:f>
        <x:v>Nur Teil-/Mindestwert</x:v>
      </x:c>
      <x:c r="P20" s="12" t="str">
        <x:v>BT-Drs. 19/2499</x:v>
      </x:c>
      <x:c r="Q20" s="12" t="str">
        <x:v>https://dserver.bundestag.de/btd/19/024/1902499.pdf</x:v>
      </x:c>
      <x:c r="R20" s="75" t="n">
        <x:f>SUMIFS('AsylbLG Länder'!$G$5:$G$164,'AsylbLG Länder'!$A$5:$A$164,B20,'AsylbLG Länder'!$B$5:$B$164,A20)</x:f>
        <x:v>457.488</x:v>
      </x:c>
      <x:c r="S20" s="75" t="n">
        <x:f>SUMIFS('AsylbLG Länder'!$C$5:$C$164,'AsylbLG Länder'!$A$5:$A$164,B20,'AsylbLG Länder'!$B$5:$B$164,A20)</x:f>
        <x:v>0</x:v>
      </x:c>
      <x:c r="T20" s="75" t="n">
        <x:f>SUMIFS('AsylbLG Länder'!$D$5:$D$164,'AsylbLG Länder'!$A$5:$A$164,B20,'AsylbLG Länder'!$B$5:$B$164,A20)</x:f>
        <x:v>458.938</x:v>
      </x:c>
      <x:c r="U20" s="75" t="n">
        <x:f>IF(ISNUMBER(C20),MAX(C20,R20),IF(ISNUMBER(M20),MAX(M20,R20),R20))</x:f>
        <x:v>966.8</x:v>
      </x:c>
      <x:c r="V20" s="12" t="str">
        <x:f>IF(ISNUMBER(C20),IF(C20&gt;=R20,"Landeswert (AsylbLG nicht zusätzlich)","AsylbLG netto &gt; Landeswert"),IF(ISNUMBER(M20),IF(M20&gt;=R20,"Teilwert als Mindestbasis","AsylbLG netto als Mindestbasis"),"AsylbLG netto als Mindestbasis"))</x:f>
        <x:v>Teilwert als Mindestbasis</x:v>
      </x:c>
    </x:row>
    <x:row r="21">
      <x:c r="A21" s="16" t="n">
        <x:v>2017</x:v>
      </x:c>
      <x:c r="B21" s="12" t="str">
        <x:v>Brandenburg</x:v>
      </x:c>
      <x:c r="C21" s="14" t="n">
        <x:v>474.1</x:v>
      </x:c>
      <x:c r="D21" s="12" t="str">
        <x:v>Ist, asylbedingte Ausgaben insgesamt</x:v>
      </x:c>
      <x:c r="E21" s="14"/>
      <x:c r="F21" s="14" t="n">
        <x:v>299.8</x:v>
      </x:c>
      <x:c r="G21" s="14"/>
      <x:c r="H21" s="12" t="str">
        <x:v>unklar</x:v>
      </x:c>
      <x:c r="I21" s="12" t="str">
        <x:v>Brandenburg 2017: asylbedingte Ausgaben insgesamt 474,1 Mio. €; davon 299,8 Mio. € an Kommunen.</x:v>
      </x:c>
      <x:c r="J21" s="12" t="str">
        <x:v>BT-Drs. 19/2499</x:v>
      </x:c>
      <x:c r="K21" s="12" t="str">
        <x:v>https://dserver.bundestag.de/btd/19/024/1902499.pdf</x:v>
      </x:c>
      <x:c r="L21" s="14" t="str">
        <x:f>IF(AND(ISNUMBER(C21),ISNUMBER(E21)),C21-E21,"")</x:f>
      </x:c>
      <x:c r="M21" s="14"/>
      <x:c r="N21" s="12"/>
      <x:c r="O21" s="12" t="str">
        <x:f>IF(ISNUMBER(C21),"Gesamt-/breiter Wert gefunden",IF(ISNUMBER(M21),"Nur Teil-/Mindestwert","Keine Gesamtsumme im BT-Bericht/Zusatzquellen"))</x:f>
        <x:v>Gesamt-/breiter Wert gefunden</x:v>
      </x:c>
      <x:c r="P21" s="12" t="str">
        <x:v>BT-Drs. 19/2499</x:v>
      </x:c>
      <x:c r="Q21" s="12" t="str">
        <x:v>https://dserver.bundestag.de/btd/19/024/1902499.pdf</x:v>
      </x:c>
      <x:c r="R21" s="75" t="n">
        <x:f>SUMIFS('AsylbLG Länder'!$G$5:$G$164,'AsylbLG Länder'!$A$5:$A$164,B21,'AsylbLG Länder'!$B$5:$B$164,A21)</x:f>
        <x:v>191.638</x:v>
      </x:c>
      <x:c r="S21" s="75" t="n">
        <x:f>SUMIFS('AsylbLG Länder'!$C$5:$C$164,'AsylbLG Länder'!$A$5:$A$164,B21,'AsylbLG Länder'!$B$5:$B$164,A21)</x:f>
        <x:v>138.705</x:v>
      </x:c>
      <x:c r="T21" s="75" t="n">
        <x:f>SUMIFS('AsylbLG Länder'!$D$5:$D$164,'AsylbLG Länder'!$A$5:$A$164,B21,'AsylbLG Länder'!$B$5:$B$164,A21)</x:f>
        <x:v>56.645</x:v>
      </x:c>
      <x:c r="U21" s="75" t="n">
        <x:f>IF(ISNUMBER(C21),MAX(C21,R21),IF(ISNUMBER(M21),MAX(M21,R21),R21))</x:f>
        <x:v>474.1</x:v>
      </x:c>
      <x:c r="V21" s="12" t="str">
        <x:f>IF(ISNUMBER(C21),IF(C21&gt;=R21,"Landeswert (AsylbLG nicht zusätzlich)","AsylbLG netto &gt; Landeswert"),IF(ISNUMBER(M21),IF(M21&gt;=R21,"Teilwert als Mindestbasis","AsylbLG netto als Mindestbasis"),"AsylbLG netto als Mindestbasis"))</x:f>
        <x:v>Landeswert (AsylbLG nicht zusätzlich)</x:v>
      </x:c>
    </x:row>
    <x:row r="22">
      <x:c r="A22" s="16" t="n">
        <x:v>2017</x:v>
      </x:c>
      <x:c r="B22" s="12" t="str">
        <x:v>Bremen</x:v>
      </x:c>
      <x:c r="C22" s="14" t="n">
        <x:v>346.964</x:v>
      </x:c>
      <x:c r="D22" s="12" t="str">
        <x:v>Ist, flüchtlingsbezogene Gesamtausgaben Stadtstaat Bremen</x:v>
      </x:c>
      <x:c r="E22" s="14"/>
      <x:c r="F22" s="14"/>
      <x:c r="G22" s="14"/>
      <x:c r="H22" s="12" t="str">
        <x:v>unklar</x:v>
      </x:c>
      <x:c r="I22" s="12" t="str">
        <x:v>Sanierungs-/Lagebericht weist für 2017 flüchtlingsbezogene Brutto-Gesamtausgaben von 346.964 Mio. € aus.</x:v>
      </x:c>
      <x:c r="J22" s="12" t="str">
        <x:v>BT-Drs. 19/2499</x:v>
      </x:c>
      <x:c r="K22" s="12" t="str">
        <x:v>https://dserver.bundestag.de/btd/19/024/1902499.pdf</x:v>
      </x:c>
      <x:c r="L22" s="14" t="str">
        <x:f>IF(AND(ISNUMBER(C22),ISNUMBER(E22)),C22-E22,"")</x:f>
      </x:c>
      <x:c r="M22" s="14"/>
      <x:c r="N22" s="12"/>
      <x:c r="O22" s="12" t="str">
        <x:f>IF(ISNUMBER(C22),"Gesamt-/breiter Wert gefunden",IF(ISNUMBER(M22),"Nur Teil-/Mindestwert","Keine Gesamtsumme im BT-Bericht/Zusatzquellen"))</x:f>
        <x:v>Gesamt-/breiter Wert gefunden</x:v>
      </x:c>
      <x:c r="P22" s="12" t="str">
        <x:v>Bremische Bürgerschaft, Sanierungs-/Lagebericht Drs. 19/1973</x:v>
      </x:c>
      <x:c r="Q22" s="12" t="str">
        <x:v>https://www.bremische-buergerschaft.de/drs_abo/2018-12-19_Drs-19-1973_2d1b2.pdf</x:v>
      </x:c>
      <x:c r="R22" s="75" t="n">
        <x:f>SUMIFS('AsylbLG Länder'!$G$5:$G$164,'AsylbLG Länder'!$A$5:$A$164,B22,'AsylbLG Länder'!$B$5:$B$164,A22)</x:f>
        <x:v>45.819</x:v>
      </x:c>
      <x:c r="S22" s="75" t="n">
        <x:f>SUMIFS('AsylbLG Länder'!$C$5:$C$164,'AsylbLG Länder'!$A$5:$A$164,B22,'AsylbLG Länder'!$B$5:$B$164,A22)</x:f>
        <x:v>42.899</x:v>
      </x:c>
      <x:c r="T22" s="75" t="n">
        <x:f>SUMIFS('AsylbLG Länder'!$D$5:$D$164,'AsylbLG Länder'!$A$5:$A$164,B22,'AsylbLG Länder'!$B$5:$B$164,A22)</x:f>
        <x:v>5.164</x:v>
      </x:c>
      <x:c r="U22" s="75" t="n">
        <x:f>IF(ISNUMBER(C22),MAX(C22,R22),IF(ISNUMBER(M22),MAX(M22,R22),R22))</x:f>
        <x:v>346.964</x:v>
      </x:c>
      <x:c r="V22" s="12" t="str">
        <x:f>IF(ISNUMBER(C22),IF(C22&gt;=R22,"Landeswert (AsylbLG nicht zusätzlich)","AsylbLG netto &gt; Landeswert"),IF(ISNUMBER(M22),IF(M22&gt;=R22,"Teilwert als Mindestbasis","AsylbLG netto als Mindestbasis"),"AsylbLG netto als Mindestbasis"))</x:f>
        <x:v>Landeswert (AsylbLG nicht zusätzlich)</x:v>
      </x:c>
    </x:row>
    <x:row r="23">
      <x:c r="A23" s="16" t="n">
        <x:v>2017</x:v>
      </x:c>
      <x:c r="B23" s="12" t="str">
        <x:v>Hamburg</x:v>
      </x:c>
      <x:c r="C23" s="14" t="n">
        <x:v>779</x:v>
      </x:c>
      <x:c r="D23" s="12" t="str">
        <x:v>Ist/Kostenangabe</x:v>
      </x:c>
      <x:c r="E23" s="14"/>
      <x:c r="F23" s="14"/>
      <x:c r="G23" s="14"/>
      <x:c r="H23" s="12" t="str">
        <x:v>mittel</x:v>
      </x:c>
      <x:c r="I23" s="12" t="str">
        <x:v>Explizite Ist-/Kostenangabe</x:v>
      </x:c>
      <x:c r="J23" s="12" t="str">
        <x:v>BT-Drs. 19/2499</x:v>
      </x:c>
      <x:c r="K23" s="12" t="str">
        <x:v>https://dserver.bundestag.de/btd/19/024/1902499.pdf</x:v>
      </x:c>
      <x:c r="L23" s="14" t="str">
        <x:f>IF(AND(ISNUMBER(C23),ISNUMBER(E23)),C23-E23,"")</x:f>
      </x:c>
      <x:c r="M23" s="14"/>
      <x:c r="N23" s="12"/>
      <x:c r="O23" s="12" t="str">
        <x:f>IF(ISNUMBER(C23),"Gesamt-/breiter Wert gefunden",IF(ISNUMBER(M23),"Nur Teil-/Mindestwert","Keine Gesamtsumme im BT-Bericht/Zusatzquellen"))</x:f>
        <x:v>Gesamt-/breiter Wert gefunden</x:v>
      </x:c>
      <x:c r="P23" s="12"/>
      <x:c r="Q23" s="12"/>
      <x:c r="R23" s="75" t="n">
        <x:f>SUMIFS('AsylbLG Länder'!$G$5:$G$164,'AsylbLG Länder'!$A$5:$A$164,B23,'AsylbLG Länder'!$B$5:$B$164,A23)</x:f>
        <x:v>107.88</x:v>
      </x:c>
      <x:c r="S23" s="75" t="n">
        <x:f>SUMIFS('AsylbLG Länder'!$C$5:$C$164,'AsylbLG Länder'!$A$5:$A$164,B23,'AsylbLG Länder'!$B$5:$B$164,A23)</x:f>
        <x:v>108.59</x:v>
      </x:c>
      <x:c r="T23" s="75" t="n">
        <x:f>SUMIFS('AsylbLG Länder'!$D$5:$D$164,'AsylbLG Länder'!$A$5:$A$164,B23,'AsylbLG Länder'!$B$5:$B$164,A23)</x:f>
        <x:v>0</x:v>
      </x:c>
      <x:c r="U23" s="75" t="n">
        <x:f>IF(ISNUMBER(C23),MAX(C23,R23),IF(ISNUMBER(M23),MAX(M23,R23),R23))</x:f>
        <x:v>779</x:v>
      </x:c>
      <x:c r="V23" s="12" t="str">
        <x:f>IF(ISNUMBER(C23),IF(C23&gt;=R23,"Landeswert (AsylbLG nicht zusätzlich)","AsylbLG netto &gt; Landeswert"),IF(ISNUMBER(M23),IF(M23&gt;=R23,"Teilwert als Mindestbasis","AsylbLG netto als Mindestbasis"),"AsylbLG netto als Mindestbasis"))</x:f>
        <x:v>Landeswert (AsylbLG nicht zusätzlich)</x:v>
      </x:c>
    </x:row>
    <x:row r="24">
      <x:c r="A24" s="16" t="n">
        <x:v>2017</x:v>
      </x:c>
      <x:c r="B24" s="12" t="str">
        <x:v>Hessen</x:v>
      </x:c>
      <x:c r="C24" s="14" t="n">
        <x:v>1322</x:v>
      </x:c>
      <x:c r="D24" s="12" t="str">
        <x:v>Ist-Teilwert: Aufnahme und Unterbringung</x:v>
      </x:c>
      <x:c r="E24" s="14"/>
      <x:c r="F24" s="14" t="n">
        <x:v>1051</x:v>
      </x:c>
      <x:c r="G24" s="14"/>
      <x:c r="H24" s="12" t="str">
        <x:v>unklar</x:v>
      </x:c>
      <x:c r="I24" s="12" t="str">
        <x:v>Hessen 2017: 1.322 Mio. € tatsächliche Ausgaben für Aufnahme und Unterbringung. Weitere 384 Mio. € für sonstige Flüchtlings-/Integrationszwecke waren nur Plan und werden nicht in die Mindestbasis eingerechnet. Rund 1.051 Mio. € des Ist-Blocks flossen an Kommunen.</x:v>
      </x:c>
      <x:c r="J24" s="12" t="str">
        <x:v>BT-Drs. 19/2499</x:v>
      </x:c>
      <x:c r="K24" s="12" t="str">
        <x:v>https://dserver.bundestag.de/btd/19/024/1902499.pdf</x:v>
      </x:c>
      <x:c r="L24" s="14" t="str">
        <x:f>IF(AND(ISNUMBER(C24),ISNUMBER(E24)),C24-E24,"")</x:f>
      </x:c>
      <x:c r="M24" s="14"/>
      <x:c r="N24" s="12"/>
      <x:c r="O24" s="12" t="str">
        <x:v>Ist-Teilwert als Mindestbasis; Plananteil separat in Spalte W</x:v>
      </x:c>
      <x:c r="P24" s="12"/>
      <x:c r="Q24" s="12"/>
      <x:c r="R24" s="75" t="n">
        <x:f>SUMIFS('AsylbLG Länder'!$G$5:$G$164,'AsylbLG Länder'!$A$5:$A$164,B24,'AsylbLG Länder'!$B$5:$B$164,A24)</x:f>
        <x:v>581.864</x:v>
      </x:c>
      <x:c r="S24" s="75" t="n">
        <x:f>SUMIFS('AsylbLG Länder'!$C$5:$C$164,'AsylbLG Länder'!$A$5:$A$164,B24,'AsylbLG Länder'!$B$5:$B$164,A24)</x:f>
        <x:v>457.909</x:v>
      </x:c>
      <x:c r="T24" s="75" t="n">
        <x:f>SUMIFS('AsylbLG Länder'!$D$5:$D$164,'AsylbLG Länder'!$A$5:$A$164,B24,'AsylbLG Länder'!$B$5:$B$164,A24)</x:f>
        <x:v>148.851</x:v>
      </x:c>
      <x:c r="U24" s="75" t="n">
        <x:f>IF(ISNUMBER(C24),MAX(C24,R24),IF(ISNUMBER(M24),MAX(M24,R24),R24))</x:f>
        <x:v>1322</x:v>
      </x:c>
      <x:c r="V24" s="12" t="str">
        <x:f>IF(ISNUMBER(C24),IF(C24&gt;=R24,"Landeswert (AsylbLG nicht zusätzlich)","AsylbLG netto &gt; Landeswert"),IF(ISNUMBER(M24),IF(M24&gt;=R24,"Teilwert als Mindestbasis","AsylbLG netto als Mindestbasis"),"AsylbLG netto als Mindestbasis"))</x:f>
        <x:v>Landeswert (AsylbLG nicht zusätzlich)</x:v>
      </x:c>
      <x:c r="W24" t="n">
        <x:v>384</x:v>
      </x:c>
    </x:row>
    <x:row r="25">
      <x:c r="A25" s="16" t="n">
        <x:v>2017</x:v>
      </x:c>
      <x:c r="B25" s="12" t="str">
        <x:v>Mecklenburg-Vorpommern</x:v>
      </x:c>
      <x:c r="C25" s="14" t="n">
        <x:v>234</x:v>
      </x:c>
      <x:c r="D25" s="12" t="str">
        <x:v>Ist, Gesamtausgaben Asyl- und Flüchtlingspolitik</x:v>
      </x:c>
      <x:c r="E25" s="14"/>
      <x:c r="F25" s="14"/>
      <x:c r="G25" s="14"/>
      <x:c r="H25" s="12" t="str">
        <x:v>unklar</x:v>
      </x:c>
      <x:c r="I25" s="12" t="str">
        <x:v>Mecklenburg-Vorpommern 2017: Gesamtausgaben des Landes im Zusammenhang mit Asyl- und Flüchtlingspolitik rund 234 Mio. €.</x:v>
      </x:c>
      <x:c r="J25" s="12" t="str">
        <x:v>BT-Drs. 19/2499</x:v>
      </x:c>
      <x:c r="K25" s="12" t="str">
        <x:v>https://dserver.bundestag.de/btd/19/024/1902499.pdf</x:v>
      </x:c>
      <x:c r="L25" s="14" t="str">
        <x:f>IF(AND(ISNUMBER(C25),ISNUMBER(E25)),C25-E25,"")</x:f>
      </x:c>
      <x:c r="M25" s="14" t="n">
        <x:v>13.826554</x:v>
      </x:c>
      <x:c r="N25" s="12" t="str">
        <x:v>Vom Land erstattete Gesundheitsversorgung nach Flüchtlingsaufnahmegesetz 2017; sehr enger Teilbereich.</x:v>
      </x:c>
      <x:c r="O25" s="12" t="str">
        <x:f>IF(ISNUMBER(C25),"Gesamt-/breiter Wert gefunden",IF(ISNUMBER(M25),"Nur Teil-/Mindestwert","Keine Gesamtsumme im BT-Bericht/Zusatzquellen"))</x:f>
        <x:v>Gesamt-/breiter Wert gefunden</x:v>
      </x:c>
      <x:c r="P25" s="12" t="str">
        <x:v>BT-Drs. 19/2499</x:v>
      </x:c>
      <x:c r="Q25" s="12" t="str">
        <x:v>https://dserver.bundestag.de/btd/19/024/1902499.pdf</x:v>
      </x:c>
      <x:c r="R25" s="75" t="n">
        <x:f>SUMIFS('AsylbLG Länder'!$G$5:$G$164,'AsylbLG Länder'!$A$5:$A$164,B25,'AsylbLG Länder'!$B$5:$B$164,A25)</x:f>
        <x:v>78.856</x:v>
      </x:c>
      <x:c r="S25" s="75" t="n">
        <x:f>SUMIFS('AsylbLG Länder'!$C$5:$C$164,'AsylbLG Länder'!$A$5:$A$164,B25,'AsylbLG Länder'!$B$5:$B$164,A25)</x:f>
        <x:v>2.975</x:v>
      </x:c>
      <x:c r="T25" s="75" t="n">
        <x:f>SUMIFS('AsylbLG Länder'!$D$5:$D$164,'AsylbLG Länder'!$A$5:$A$164,B25,'AsylbLG Länder'!$B$5:$B$164,A25)</x:f>
        <x:v>79.259</x:v>
      </x:c>
      <x:c r="U25" s="75" t="n">
        <x:f>IF(ISNUMBER(C25),MAX(C25,R25),IF(ISNUMBER(M25),MAX(M25,R25),R25))</x:f>
        <x:v>234</x:v>
      </x:c>
      <x:c r="V25" s="12" t="str">
        <x:f>IF(ISNUMBER(C25),IF(C25&gt;=R25,"Landeswert (AsylbLG nicht zusätzlich)","AsylbLG netto &gt; Landeswert"),IF(ISNUMBER(M25),IF(M25&gt;=R25,"Teilwert als Mindestbasis","AsylbLG netto als Mindestbasis"),"AsylbLG netto als Mindestbasis"))</x:f>
        <x:v>Landeswert (AsylbLG nicht zusätzlich)</x:v>
      </x:c>
    </x:row>
    <x:row r="26">
      <x:c r="A26" s="16" t="n">
        <x:v>2017</x:v>
      </x:c>
      <x:c r="B26" s="12" t="str">
        <x:v>Niedersachsen</x:v>
      </x:c>
      <x:c r="C26" s="14" t="n">
        <x:v>1309.9</x:v>
      </x:c>
      <x:c r="D26" s="12" t="str">
        <x:v>Ist</x:v>
      </x:c>
      <x:c r="E26" s="14"/>
      <x:c r="F26" s="14"/>
      <x:c r="G26" s="14"/>
      <x:c r="H26" s="12" t="str">
        <x:v>mittel</x:v>
      </x:c>
      <x:c r="I26" s="12" t="str">
        <x:v>Amtliche Landtagsdrucksache weist für 2017 Ist-Ausgaben von 1.309,9 Mio. € aus; ersetzt den zuvor verwendeten Planwert.</x:v>
      </x:c>
      <x:c r="J26" s="12" t="str">
        <x:v>BT-Drs. 19/2499</x:v>
      </x:c>
      <x:c r="K26" s="12" t="str">
        <x:v>https://dserver.bundestag.de/btd/19/024/1902499.pdf</x:v>
      </x:c>
      <x:c r="L26" s="14" t="str">
        <x:f>IF(AND(ISNUMBER(C26),ISNUMBER(E26)),C26-E26,"")</x:f>
      </x:c>
      <x:c r="M26" s="14"/>
      <x:c r="N26" s="12"/>
      <x:c r="O26" s="12" t="str">
        <x:f>IF(ISNUMBER(C26),"Gesamt-/breiter Wert gefunden",IF(ISNUMBER(M26),"Nur Teil-/Mindestwert","Keine Gesamtsumme im BT-Bericht/Zusatzquellen"))</x:f>
        <x:v>Gesamt-/breiter Wert gefunden</x:v>
      </x:c>
      <x:c r="P26" s="12" t="str">
        <x:v>Niedersächsischer Landtag, Drs. 18/964</x:v>
      </x:c>
      <x:c r="Q26" s="12" t="str">
        <x:v>https://www.landtag-niedersachsen.de/Drucksachen/Drucksachen_18_02500/00501-01000/18-00964.pdf</x:v>
      </x:c>
      <x:c r="R26" s="75" t="n">
        <x:f>SUMIFS('AsylbLG Länder'!$G$5:$G$164,'AsylbLG Länder'!$A$5:$A$164,B26,'AsylbLG Länder'!$B$5:$B$164,A26)</x:f>
        <x:v>576.012</x:v>
      </x:c>
      <x:c r="S26" s="75" t="n">
        <x:f>SUMIFS('AsylbLG Länder'!$C$5:$C$164,'AsylbLG Länder'!$A$5:$A$164,B26,'AsylbLG Länder'!$B$5:$B$164,A26)</x:f>
        <x:v>571.159</x:v>
      </x:c>
      <x:c r="T26" s="75" t="n">
        <x:f>SUMIFS('AsylbLG Länder'!$D$5:$D$164,'AsylbLG Länder'!$A$5:$A$164,B26,'AsylbLG Länder'!$B$5:$B$164,A26)</x:f>
        <x:v>35.447</x:v>
      </x:c>
      <x:c r="U26" s="75" t="n">
        <x:f>IF(ISNUMBER(C26),MAX(C26,R26),IF(ISNUMBER(M26),MAX(M26,R26),R26))</x:f>
        <x:v>1309.9</x:v>
      </x:c>
      <x:c r="V26" s="12" t="str">
        <x:f>IF(ISNUMBER(C26),IF(C26&gt;=R26,"Landeswert (AsylbLG nicht zusätzlich)","AsylbLG netto &gt; Landeswert"),IF(ISNUMBER(M26),IF(M26&gt;=R26,"Teilwert als Mindestbasis","AsylbLG netto als Mindestbasis"),"AsylbLG netto als Mindestbasis"))</x:f>
        <x:v>Landeswert (AsylbLG nicht zusätzlich)</x:v>
      </x:c>
    </x:row>
    <x:row r="27">
      <x:c r="A27" s="16" t="n">
        <x:v>2017</x:v>
      </x:c>
      <x:c r="B27" s="12" t="str">
        <x:v>Nordrhein-Westfalen</x:v>
      </x:c>
      <x:c r="C27" s="14" t="n">
        <x:v>3114.7</x:v>
      </x:c>
      <x:c r="D27" s="12" t="str">
        <x:v>Ist</x:v>
      </x:c>
      <x:c r="E27" s="14"/>
      <x:c r="F27" s="14" t="n">
        <x:v>1809</x:v>
      </x:c>
      <x:c r="G27" s="14"/>
      <x:c r="H27" s="12" t="str">
        <x:v>hoch</x:v>
      </x:c>
      <x:c r="I27" s="12" t="str">
        <x:v>Explizite Ist-/Kostenangabe</x:v>
      </x:c>
      <x:c r="J27" s="12" t="str">
        <x:v>BT-Drs. 19/2499</x:v>
      </x:c>
      <x:c r="K27" s="12" t="str">
        <x:v>https://dserver.bundestag.de/btd/19/024/1902499.pdf</x:v>
      </x:c>
      <x:c r="L27" s="14" t="str">
        <x:f>IF(AND(ISNUMBER(C27),ISNUMBER(E27)),C27-E27,"")</x:f>
      </x:c>
      <x:c r="M27" s="14"/>
      <x:c r="N27" s="12"/>
      <x:c r="O27" s="12" t="str">
        <x:f>IF(ISNUMBER(C27),"Gesamt-/breiter Wert gefunden",IF(ISNUMBER(M27),"Nur Teil-/Mindestwert","Keine Gesamtsumme im BT-Bericht/Zusatzquellen"))</x:f>
        <x:v>Gesamt-/breiter Wert gefunden</x:v>
      </x:c>
      <x:c r="P27" s="12"/>
      <x:c r="Q27" s="12"/>
      <x:c r="R27" s="75" t="n">
        <x:f>SUMIFS('AsylbLG Länder'!$G$5:$G$164,'AsylbLG Länder'!$A$5:$A$164,B27,'AsylbLG Länder'!$B$5:$B$164,A27)</x:f>
        <x:v>1216.671</x:v>
      </x:c>
      <x:c r="S27" s="75" t="n">
        <x:f>SUMIFS('AsylbLG Länder'!$C$5:$C$164,'AsylbLG Länder'!$A$5:$A$164,B27,'AsylbLG Länder'!$B$5:$B$164,A27)</x:f>
        <x:v>1142.105</x:v>
      </x:c>
      <x:c r="T27" s="75" t="n">
        <x:f>SUMIFS('AsylbLG Länder'!$D$5:$D$164,'AsylbLG Länder'!$A$5:$A$164,B27,'AsylbLG Länder'!$B$5:$B$164,A27)</x:f>
        <x:v>129.632</x:v>
      </x:c>
      <x:c r="U27" s="75" t="n">
        <x:f>IF(ISNUMBER(C27),MAX(C27,R27),IF(ISNUMBER(M27),MAX(M27,R27),R27))</x:f>
        <x:v>3114.7</x:v>
      </x:c>
      <x:c r="V27" s="12" t="str">
        <x:f>IF(ISNUMBER(C27),IF(C27&gt;=R27,"Landeswert (AsylbLG nicht zusätzlich)","AsylbLG netto &gt; Landeswert"),IF(ISNUMBER(M27),IF(M27&gt;=R27,"Teilwert als Mindestbasis","AsylbLG netto als Mindestbasis"),"AsylbLG netto als Mindestbasis"))</x:f>
        <x:v>Landeswert (AsylbLG nicht zusätzlich)</x:v>
      </x:c>
    </x:row>
    <x:row r="28">
      <x:c r="A28" s="16" t="n">
        <x:v>2017</x:v>
      </x:c>
      <x:c r="B28" s="12" t="str">
        <x:v>Rheinland-Pfalz</x:v>
      </x:c>
      <x:c r="C28" s="14" t="n">
        <x:v>523.96238652</x:v>
      </x:c>
      <x:c r="D28" s="12" t="str">
        <x:v>Ist, asyl-/flüchtlingsbezogene Landesausgaben nach Haushaltstiteln</x:v>
      </x:c>
      <x:c r="E28" s="14"/>
      <x:c r="F28" s="14"/>
      <x:c r="G28" s="14"/>
      <x:c r="H28" s="12" t="str">
        <x:v>unklar</x:v>
      </x:c>
      <x:c r="I28" s="12" t="str">
        <x:v>Amtliche Landtagsantwort aggregiert die asyl-/flüchtlingsbezogenen Ist-Ausgaben nach Haushaltstiteln. Die Landesregierung weist ausdrücklich auf Abgrenzungsunschärfen hin.</x:v>
      </x:c>
      <x:c r="J28" s="12" t="str">
        <x:v>BT-Drs. 19/2499</x:v>
      </x:c>
      <x:c r="K28" s="12" t="str">
        <x:v>https://dserver.bundestag.de/btd/19/024/1902499.pdf</x:v>
      </x:c>
      <x:c r="L28" s="14" t="str">
        <x:f>IF(AND(ISNUMBER(C28),ISNUMBER(E28)),C28-E28,"")</x:f>
      </x:c>
      <x:c r="M28" s="14"/>
      <x:c r="N28" s="12"/>
      <x:c r="O28" s="12" t="str">
        <x:f>IF(ISNUMBER(C28),"Gesamt-/breiter Wert gefunden",IF(ISNUMBER(M28),"Nur Teil-/Mindestwert","Keine Gesamtsumme im BT-Bericht/Zusatzquellen"))</x:f>
        <x:v>Gesamt-/breiter Wert gefunden</x:v>
      </x:c>
      <x:c r="P28" s="12" t="str">
        <x:v>Landtag Rheinland-Pfalz, Drs. 18/9874</x:v>
      </x:c>
      <x:c r="Q28" s="12" t="str">
        <x:v>https://dokumente.landtag.rlp.de/landtag/drucksachen/9874-18.pdf</x:v>
      </x:c>
      <x:c r="R28" s="75" t="n">
        <x:f>SUMIFS('AsylbLG Länder'!$G$5:$G$164,'AsylbLG Länder'!$A$5:$A$164,B28,'AsylbLG Länder'!$B$5:$B$164,A28)</x:f>
        <x:v>202.084</x:v>
      </x:c>
      <x:c r="S28" s="75" t="n">
        <x:f>SUMIFS('AsylbLG Länder'!$C$5:$C$164,'AsylbLG Länder'!$A$5:$A$164,B28,'AsylbLG Länder'!$B$5:$B$164,A28)</x:f>
        <x:v>204.552</x:v>
      </x:c>
      <x:c r="T28" s="75" t="n">
        <x:f>SUMIFS('AsylbLG Länder'!$D$5:$D$164,'AsylbLG Länder'!$A$5:$A$164,B28,'AsylbLG Länder'!$B$5:$B$164,A28)</x:f>
        <x:v>20.382</x:v>
      </x:c>
      <x:c r="U28" s="75" t="n">
        <x:f>IF(ISNUMBER(C28),MAX(C28,R28),IF(ISNUMBER(M28),MAX(M28,R28),R28))</x:f>
        <x:v>523.96238652</x:v>
      </x:c>
      <x:c r="V28" s="12" t="str">
        <x:f>IF(ISNUMBER(C28),IF(C28&gt;=R28,"Landeswert (AsylbLG nicht zusätzlich)","AsylbLG netto &gt; Landeswert"),IF(ISNUMBER(M28),IF(M28&gt;=R28,"Teilwert als Mindestbasis","AsylbLG netto als Mindestbasis"),"AsylbLG netto als Mindestbasis"))</x:f>
        <x:v>Landeswert (AsylbLG nicht zusätzlich)</x:v>
      </x:c>
    </x:row>
    <x:row r="29">
      <x:c r="A29" s="16" t="n">
        <x:v>2017</x:v>
      </x:c>
      <x:c r="B29" s="12" t="str">
        <x:v>Saarland</x:v>
      </x:c>
      <x:c r="C29" s="14"/>
      <x:c r="D29" s="12" t="str"/>
      <x:c r="E29" s="14"/>
      <x:c r="F29" s="14"/>
      <x:c r="G29" s="14"/>
      <x:c r="H29" s="12" t="str">
        <x:v>unklar</x:v>
      </x:c>
      <x:c r="I29" s="12" t="str">
        <x:v>Keine vergleichbare Gesamtsumme im Bericht identifiziert</x:v>
      </x:c>
      <x:c r="J29" s="12" t="str">
        <x:v>BT-Drs. 19/2499</x:v>
      </x:c>
      <x:c r="K29" s="12" t="str">
        <x:v>https://dserver.bundestag.de/btd/19/024/1902499.pdf</x:v>
      </x:c>
      <x:c r="L29" s="14" t="str">
        <x:f>IF(AND(ISNUMBER(C29),ISNUMBER(E29)),C29-E29,"")</x:f>
      </x:c>
      <x:c r="M29" s="14"/>
      <x:c r="N29" s="12"/>
      <x:c r="O29" s="12" t="str">
        <x:f>IF(ISNUMBER(C29),"Gesamt-/breiter Wert gefunden",IF(ISNUMBER(M29),"Nur Teil-/Mindestwert","Keine Gesamtsumme im BT-Bericht/Zusatzquellen"))</x:f>
        <x:v>Keine Gesamtsumme im BT-Bericht/Zusatzquellen</x:v>
      </x:c>
      <x:c r="P29" s="12"/>
      <x:c r="Q29" s="12"/>
      <x:c r="R29" s="75" t="n">
        <x:f>SUMIFS('AsylbLG Länder'!$G$5:$G$164,'AsylbLG Länder'!$A$5:$A$164,B29,'AsylbLG Länder'!$B$5:$B$164,A29)</x:f>
        <x:v>13.47</x:v>
      </x:c>
      <x:c r="S29" s="75" t="n">
        <x:f>SUMIFS('AsylbLG Länder'!$C$5:$C$164,'AsylbLG Länder'!$A$5:$A$164,B29,'AsylbLG Länder'!$B$5:$B$164,A29)</x:f>
        <x:v>7.803</x:v>
      </x:c>
      <x:c r="T29" s="75" t="n">
        <x:f>SUMIFS('AsylbLG Länder'!$D$5:$D$164,'AsylbLG Länder'!$A$5:$A$164,B29,'AsylbLG Länder'!$B$5:$B$164,A29)</x:f>
        <x:v>6.539</x:v>
      </x:c>
      <x:c r="U29" s="75" t="n">
        <x:f>IF(ISNUMBER(C29),MAX(C29,R29),IF(ISNUMBER(M29),MAX(M29,R29),R29))</x:f>
        <x:v>13.47</x:v>
      </x:c>
      <x:c r="V29" s="12" t="str">
        <x:f>IF(ISNUMBER(C29),IF(C29&gt;=R29,"Landeswert (AsylbLG nicht zusätzlich)","AsylbLG netto &gt; Landeswert"),IF(ISNUMBER(M29),IF(M29&gt;=R29,"Teilwert als Mindestbasis","AsylbLG netto als Mindestbasis"),"AsylbLG netto als Mindestbasis"))</x:f>
        <x:v>AsylbLG netto als Mindestbasis</x:v>
      </x:c>
    </x:row>
    <x:row r="30">
      <x:c r="A30" s="16" t="n">
        <x:v>2017</x:v>
      </x:c>
      <x:c r="B30" s="12" t="str">
        <x:v>Sachsen</x:v>
      </x:c>
      <x:c r="C30" s="14" t="n">
        <x:v>674</x:v>
      </x:c>
      <x:c r="D30" s="12" t="str">
        <x:v>Ist, Aufgabe Asyl und Integration im Staatshaushalt</x:v>
      </x:c>
      <x:c r="E30" s="14"/>
      <x:c r="F30" s="14"/>
      <x:c r="G30" s="14"/>
      <x:c r="H30" s="12" t="str">
        <x:v>unklar</x:v>
      </x:c>
      <x:c r="I30" s="12" t="str">
        <x:v>Amtliche Haushaltsrechnung des Freistaats Sachsen. Die Reihe enthält die Aufgabe Asyl und Integration; laut Haushaltsrechnung sind einzelne bestehende Personal- und Mischtitel teilweise nicht vollständig enthalten.</x:v>
      </x:c>
      <x:c r="J30" s="12" t="str">
        <x:v>BT-Drs. 19/2499</x:v>
      </x:c>
      <x:c r="K30" s="12" t="str">
        <x:v>https://dserver.bundestag.de/btd/19/024/1902499.pdf</x:v>
      </x:c>
      <x:c r="L30" s="14" t="str">
        <x:f>IF(AND(ISNUMBER(C30),ISNUMBER(E30)),C30-E30,"")</x:f>
      </x:c>
      <x:c r="M30" s="14"/>
      <x:c r="N30" s="12"/>
      <x:c r="O30" s="12" t="str">
        <x:f>IF(ISNUMBER(C30),"Gesamt-/breiter Wert gefunden",IF(ISNUMBER(M30),"Nur Teil-/Mindestwert","Keine Gesamtsumme im BT-Bericht/Zusatzquellen"))</x:f>
        <x:v>Gesamt-/breiter Wert gefunden</x:v>
      </x:c>
      <x:c r="P30" s="12" t="str">
        <x:v>Sächsisches Staatsministerium der Finanzen, Haushalts- und Vermögensrechnung 2017</x:v>
      </x:c>
      <x:c r="Q30" s="12" t="str">
        <x:v>https://www.finanzen.sachsen.de/download/HHR2017Band1-Haushalts-undVermoegensrechnung.pdf</x:v>
      </x:c>
      <x:c r="R30" s="75" t="n">
        <x:f>SUMIFS('AsylbLG Länder'!$G$5:$G$164,'AsylbLG Länder'!$A$5:$A$164,B30,'AsylbLG Länder'!$B$5:$B$164,A30)</x:f>
        <x:v>335.448</x:v>
      </x:c>
      <x:c r="S30" s="75" t="n">
        <x:f>SUMIFS('AsylbLG Länder'!$C$5:$C$164,'AsylbLG Länder'!$A$5:$A$164,B30,'AsylbLG Länder'!$B$5:$B$164,A30)</x:f>
        <x:v>291.881</x:v>
      </x:c>
      <x:c r="T30" s="75" t="n">
        <x:f>SUMIFS('AsylbLG Länder'!$D$5:$D$164,'AsylbLG Länder'!$A$5:$A$164,B30,'AsylbLG Länder'!$B$5:$B$164,A30)</x:f>
        <x:v>50.461</x:v>
      </x:c>
      <x:c r="U30" s="75" t="n">
        <x:f>IF(ISNUMBER(C30),MAX(C30,R30),IF(ISNUMBER(M30),MAX(M30,R30),R30))</x:f>
        <x:v>674</x:v>
      </x:c>
      <x:c r="V30" s="12" t="str">
        <x:f>IF(ISNUMBER(C30),IF(C30&gt;=R30,"Landeswert (AsylbLG nicht zusätzlich)","AsylbLG netto &gt; Landeswert"),IF(ISNUMBER(M30),IF(M30&gt;=R30,"Teilwert als Mindestbasis","AsylbLG netto als Mindestbasis"),"AsylbLG netto als Mindestbasis"))</x:f>
        <x:v>Landeswert (AsylbLG nicht zusätzlich)</x:v>
      </x:c>
    </x:row>
    <x:row r="31">
      <x:c r="A31" s="16" t="n">
        <x:v>2017</x:v>
      </x:c>
      <x:c r="B31" s="12" t="str">
        <x:v>Sachsen-Anhalt</x:v>
      </x:c>
      <x:c r="C31" s="14" t="n">
        <x:v>285</x:v>
      </x:c>
      <x:c r="D31" s="12" t="str">
        <x:v>Ist</x:v>
      </x:c>
      <x:c r="E31" s="14"/>
      <x:c r="F31" s="14"/>
      <x:c r="G31" s="14"/>
      <x:c r="H31" s="12" t="str">
        <x:v>mittel</x:v>
      </x:c>
      <x:c r="I31" s="12" t="str">
        <x:v>Explizite Ist-/Kostenangabe</x:v>
      </x:c>
      <x:c r="J31" s="12" t="str">
        <x:v>BT-Drs. 19/2499</x:v>
      </x:c>
      <x:c r="K31" s="12" t="str">
        <x:v>https://dserver.bundestag.de/btd/19/024/1902499.pdf</x:v>
      </x:c>
      <x:c r="L31" s="14" t="str">
        <x:f>IF(AND(ISNUMBER(C31),ISNUMBER(E31)),C31-E31,"")</x:f>
      </x:c>
      <x:c r="M31" s="14"/>
      <x:c r="N31" s="12"/>
      <x:c r="O31" s="12" t="str">
        <x:f>IF(ISNUMBER(C31),"Gesamt-/breiter Wert gefunden",IF(ISNUMBER(M31),"Nur Teil-/Mindestwert","Keine Gesamtsumme im BT-Bericht/Zusatzquellen"))</x:f>
        <x:v>Gesamt-/breiter Wert gefunden</x:v>
      </x:c>
      <x:c r="P31" s="12"/>
      <x:c r="Q31" s="12"/>
      <x:c r="R31" s="75" t="n">
        <x:f>SUMIFS('AsylbLG Länder'!$G$5:$G$164,'AsylbLG Länder'!$A$5:$A$164,B31,'AsylbLG Länder'!$B$5:$B$164,A31)</x:f>
        <x:v>99.708</x:v>
      </x:c>
      <x:c r="S31" s="75" t="n">
        <x:f>SUMIFS('AsylbLG Länder'!$C$5:$C$164,'AsylbLG Länder'!$A$5:$A$164,B31,'AsylbLG Länder'!$B$5:$B$164,A31)</x:f>
        <x:v>102.44</x:v>
      </x:c>
      <x:c r="T31" s="75" t="n">
        <x:f>SUMIFS('AsylbLG Länder'!$D$5:$D$164,'AsylbLG Länder'!$A$5:$A$164,B31,'AsylbLG Länder'!$B$5:$B$164,A31)</x:f>
        <x:v>8.464</x:v>
      </x:c>
      <x:c r="U31" s="75" t="n">
        <x:f>IF(ISNUMBER(C31),MAX(C31,R31),IF(ISNUMBER(M31),MAX(M31,R31),R31))</x:f>
        <x:v>285</x:v>
      </x:c>
      <x:c r="V31" s="12" t="str">
        <x:f>IF(ISNUMBER(C31),IF(C31&gt;=R31,"Landeswert (AsylbLG nicht zusätzlich)","AsylbLG netto &gt; Landeswert"),IF(ISNUMBER(M31),IF(M31&gt;=R31,"Teilwert als Mindestbasis","AsylbLG netto als Mindestbasis"),"AsylbLG netto als Mindestbasis"))</x:f>
        <x:v>Landeswert (AsylbLG nicht zusätzlich)</x:v>
      </x:c>
    </x:row>
    <x:row r="32">
      <x:c r="A32" s="16" t="n">
        <x:v>2017</x:v>
      </x:c>
      <x:c r="B32" s="12" t="str">
        <x:v>Schleswig-Holstein</x:v>
      </x:c>
      <x:c r="C32" s="14" t="n">
        <x:v>541</x:v>
      </x:c>
      <x:c r="D32" s="12" t="str">
        <x:v>Ist</x:v>
      </x:c>
      <x:c r="E32" s="14" t="n">
        <x:v>174</x:v>
      </x:c>
      <x:c r="F32" s="14" t="n">
        <x:v>283</x:v>
      </x:c>
      <x:c r="G32" s="14"/>
      <x:c r="H32" s="12" t="str">
        <x:v>hoch</x:v>
      </x:c>
      <x:c r="I32" s="12" t="str">
        <x:v>Explizite Ist-/Kostenangabe</x:v>
      </x:c>
      <x:c r="J32" s="12" t="str">
        <x:v>BT-Drs. 19/2499</x:v>
      </x:c>
      <x:c r="K32" s="12" t="str">
        <x:v>https://dserver.bundestag.de/btd/19/024/1902499.pdf</x:v>
      </x:c>
      <x:c r="L32" s="14" t="n">
        <x:f>IF(AND(ISNUMBER(C32),ISNUMBER(E32)),C32-E32,"")</x:f>
        <x:v>367</x:v>
      </x:c>
      <x:c r="M32" s="14"/>
      <x:c r="N32" s="12"/>
      <x:c r="O32" s="12" t="str">
        <x:f>IF(ISNUMBER(C32),"Gesamt-/breiter Wert gefunden",IF(ISNUMBER(M32),"Nur Teil-/Mindestwert","Keine Gesamtsumme im BT-Bericht/Zusatzquellen"))</x:f>
        <x:v>Gesamt-/breiter Wert gefunden</x:v>
      </x:c>
      <x:c r="P32" s="12"/>
      <x:c r="Q32" s="12"/>
      <x:c r="R32" s="75" t="n">
        <x:f>SUMIFS('AsylbLG Länder'!$G$5:$G$164,'AsylbLG Länder'!$A$5:$A$164,B32,'AsylbLG Länder'!$B$5:$B$164,A32)</x:f>
        <x:v>220.928</x:v>
      </x:c>
      <x:c r="S32" s="75" t="n">
        <x:f>SUMIFS('AsylbLG Länder'!$C$5:$C$164,'AsylbLG Länder'!$A$5:$A$164,B32,'AsylbLG Länder'!$B$5:$B$164,A32)</x:f>
        <x:v>199.552</x:v>
      </x:c>
      <x:c r="T32" s="75" t="n">
        <x:f>SUMIFS('AsylbLG Länder'!$D$5:$D$164,'AsylbLG Länder'!$A$5:$A$164,B32,'AsylbLG Länder'!$B$5:$B$164,A32)</x:f>
        <x:v>33.762</x:v>
      </x:c>
      <x:c r="U32" s="75" t="n">
        <x:f>IF(ISNUMBER(C32),MAX(C32,R32),IF(ISNUMBER(M32),MAX(M32,R32),R32))</x:f>
        <x:v>541</x:v>
      </x:c>
      <x:c r="V32" s="12" t="str">
        <x:f>IF(ISNUMBER(C32),IF(C32&gt;=R32,"Landeswert (AsylbLG nicht zusätzlich)","AsylbLG netto &gt; Landeswert"),IF(ISNUMBER(M32),IF(M32&gt;=R32,"Teilwert als Mindestbasis","AsylbLG netto als Mindestbasis"),"AsylbLG netto als Mindestbasis"))</x:f>
        <x:v>Landeswert (AsylbLG nicht zusätzlich)</x:v>
      </x:c>
    </x:row>
    <x:row r="33">
      <x:c r="A33" s="16" t="n">
        <x:v>2017</x:v>
      </x:c>
      <x:c r="B33" s="12" t="str">
        <x:v>Thüringen</x:v>
      </x:c>
      <x:c r="C33" s="14" t="n">
        <x:v>229.4</x:v>
      </x:c>
      <x:c r="D33" s="12" t="str">
        <x:v>Ist/zuordenbare Ausgaben</x:v>
      </x:c>
      <x:c r="E33" s="14"/>
      <x:c r="F33" s="14"/>
      <x:c r="G33" s="14"/>
      <x:c r="H33" s="12" t="str">
        <x:v>unklar</x:v>
      </x:c>
      <x:c r="I33" s="12" t="str">
        <x:v>Einschließlich Integration; weitere nicht eindeutig zuordenbare Ausgaben können hinzukommen.</x:v>
      </x:c>
      <x:c r="J33" s="12" t="str">
        <x:v>BT-Drs. 19/2499</x:v>
      </x:c>
      <x:c r="K33" s="12" t="str">
        <x:v>https://dserver.bundestag.de/btd/19/024/1902499.pdf</x:v>
      </x:c>
      <x:c r="L33" s="14" t="str">
        <x:f>IF(AND(ISNUMBER(C33),ISNUMBER(E33)),C33-E33,"")</x:f>
      </x:c>
      <x:c r="M33" s="14"/>
      <x:c r="N33" s="12"/>
      <x:c r="O33" s="12" t="str">
        <x:f>IF(ISNUMBER(C33),"Gesamt-/breiter Wert gefunden",IF(ISNUMBER(M33),"Nur Teil-/Mindestwert","Keine Gesamtsumme im BT-Bericht/Zusatzquellen"))</x:f>
        <x:v>Gesamt-/breiter Wert gefunden</x:v>
      </x:c>
      <x:c r="P33" s="12"/>
      <x:c r="Q33" s="12"/>
      <x:c r="R33" s="75" t="n">
        <x:f>SUMIFS('AsylbLG Länder'!$G$5:$G$164,'AsylbLG Länder'!$A$5:$A$164,B33,'AsylbLG Länder'!$B$5:$B$164,A33)</x:f>
        <x:v>83.412</x:v>
      </x:c>
      <x:c r="S33" s="75" t="n">
        <x:f>SUMIFS('AsylbLG Länder'!$C$5:$C$164,'AsylbLG Länder'!$A$5:$A$164,B33,'AsylbLG Länder'!$B$5:$B$164,A33)</x:f>
        <x:v>0</x:v>
      </x:c>
      <x:c r="T33" s="75" t="n">
        <x:f>SUMIFS('AsylbLG Länder'!$D$5:$D$164,'AsylbLG Länder'!$A$5:$A$164,B33,'AsylbLG Länder'!$B$5:$B$164,A33)</x:f>
        <x:v>87.652</x:v>
      </x:c>
      <x:c r="U33" s="75" t="n">
        <x:f>IF(ISNUMBER(C33),MAX(C33,R33),IF(ISNUMBER(M33),MAX(M33,R33),R33))</x:f>
        <x:v>229.4</x:v>
      </x:c>
      <x:c r="V33" s="12" t="str">
        <x:f>IF(ISNUMBER(C33),IF(C33&gt;=R33,"Landeswert (AsylbLG nicht zusätzlich)","AsylbLG netto &gt; Landeswert"),IF(ISNUMBER(M33),IF(M33&gt;=R33,"Teilwert als Mindestbasis","AsylbLG netto als Mindestbasis"),"AsylbLG netto als Mindestbasis"))</x:f>
        <x:v>Landeswert (AsylbLG nicht zusätzlich)</x:v>
      </x:c>
    </x:row>
    <x:row r="34">
      <x:c r="A34" s="16" t="n">
        <x:v>2018</x:v>
      </x:c>
      <x:c r="B34" s="12" t="str">
        <x:v>Baden-Württemberg</x:v>
      </x:c>
      <x:c r="C34" s="14"/>
      <x:c r="D34" s="12" t="str">
        <x:v>Plan-/Erwartungswert - nicht in Mindestbasis</x:v>
      </x:c>
      <x:c r="E34" s="14"/>
      <x:c r="F34" s="14"/>
      <x:c r="G34" s="14"/>
      <x:c r="H34" s="12" t="str">
        <x:v>unklar</x:v>
      </x:c>
      <x:c r="I34" s="12" t="str">
        <x:v>Rechnungshof/Mittelfristige Finanzplanung: für 2018 erwartete Brutto-Ausgaben von rund 1,2 Mrd. €; kein Ist-Gesamtwert.</x:v>
      </x:c>
      <x:c r="J34" s="12" t="str">
        <x:v>BT-Drs. 19/10650</x:v>
      </x:c>
      <x:c r="K34" s="12" t="str">
        <x:v>https://dserver.bundestag.de/btd/19/106/1910650.pdf</x:v>
      </x:c>
      <x:c r="L34" s="14" t="str">
        <x:f>IF(AND(ISNUMBER(C34),ISNUMBER(E34)),C34-E34,"")</x:f>
      </x:c>
      <x:c r="M34" s="14"/>
      <x:c r="N34" s="12"/>
      <x:c r="O34" s="12" t="str">
        <x:v>Planwert separat dokumentiert; operative Mindestbasis nutzt Ist-/Teilwert bzw. AsylbLG-Netto</x:v>
      </x:c>
      <x:c r="P34" s="12" t="str">
        <x:v>Rechnungshof Baden-Württemberg, Denkschrift 2017</x:v>
      </x:c>
      <x:c r="Q34" s="12" t="str">
        <x:v>https://rechnungshof.baden-wuerttemberg.de/veroeffentlichungen/denkschriften/denkschrift/denkschrift-2017/</x:v>
      </x:c>
      <x:c r="R34" s="75" t="n">
        <x:f>SUMIFS('AsylbLG Länder'!$G$5:$G$164,'AsylbLG Länder'!$A$5:$A$164,B34,'AsylbLG Länder'!$B$5:$B$164,A34)</x:f>
        <x:v>396.544</x:v>
      </x:c>
      <x:c r="S34" s="75" t="n">
        <x:f>SUMIFS('AsylbLG Länder'!$C$5:$C$164,'AsylbLG Länder'!$A$5:$A$164,B34,'AsylbLG Länder'!$B$5:$B$164,A34)</x:f>
        <x:v>318.009</x:v>
      </x:c>
      <x:c r="T34" s="75" t="n">
        <x:f>SUMIFS('AsylbLG Länder'!$D$5:$D$164,'AsylbLG Länder'!$A$5:$A$164,B34,'AsylbLG Länder'!$B$5:$B$164,A34)</x:f>
        <x:v>92.188</x:v>
      </x:c>
      <x:c r="U34" s="75" t="n">
        <x:f>IF(ISNUMBER(C34),MAX(C34,R34),IF(ISNUMBER(M34),MAX(M34,R34),R34))</x:f>
        <x:v>396.544</x:v>
      </x:c>
      <x:c r="V34" s="12" t="str">
        <x:f>IF(ISNUMBER(C34),IF(C34&gt;=R34,"Landeswert (AsylbLG nicht zusätzlich)","AsylbLG netto &gt; Landeswert"),IF(ISNUMBER(M34),IF(M34&gt;=R34,"Teilwert als Mindestbasis","AsylbLG netto als Mindestbasis"),"AsylbLG netto als Mindestbasis"))</x:f>
        <x:v>AsylbLG netto als Mindestbasis</x:v>
      </x:c>
      <x:c r="W34" t="n">
        <x:v>1200</x:v>
      </x:c>
    </x:row>
    <x:row r="35">
      <x:c r="A35" s="16" t="n">
        <x:v>2018</x:v>
      </x:c>
      <x:c r="B35" s="12" t="str">
        <x:v>Bayern</x:v>
      </x:c>
      <x:c r="C35" s="14"/>
      <x:c r="D35" s="12" t="str">
        <x:v>Plan-/Erwartungswert - nicht in Mindestbasis</x:v>
      </x:c>
      <x:c r="E35" s="14"/>
      <x:c r="F35" s="14"/>
      <x:c r="G35" s="14"/>
      <x:c r="H35" s="12" t="str">
        <x:v>unklar</x:v>
      </x:c>
      <x:c r="I35" s="12" t="str">
        <x:v>Für 2018 nennt die Staatsregierung 2.169,9 Mio. € Mittel im Nachtragshaushalt; kein Ist-Gesamtwert in dieser Quelle.</x:v>
      </x:c>
      <x:c r="J35" s="12" t="str">
        <x:v>BT-Drs. 19/10650</x:v>
      </x:c>
      <x:c r="K35" s="12" t="str">
        <x:v>https://dserver.bundestag.de/btd/19/106/1910650.pdf</x:v>
      </x:c>
      <x:c r="L35" s="14" t="str">
        <x:f>IF(AND(ISNUMBER(C35),ISNUMBER(E35)),C35-E35,"")</x:f>
      </x:c>
      <x:c r="M35" s="14"/>
      <x:c r="N35" s="12"/>
      <x:c r="O35" s="12" t="str">
        <x:v>Planwert separat dokumentiert; operative Mindestbasis nutzt Ist-/Teilwert bzw. AsylbLG-Netto</x:v>
      </x:c>
      <x:c r="P35" s="12" t="str">
        <x:v>Bayerischer Landtag, Drs. 17/22328</x:v>
      </x:c>
      <x:c r="Q35" s="12" t="str">
        <x:v>https://www1.bayern.landtag.de/www/ElanTextAblage_WP17/Drucksachen/Schriftliche%20Anfragen/17_0022328.pdf</x:v>
      </x:c>
      <x:c r="R35" s="75" t="n">
        <x:f>SUMIFS('AsylbLG Länder'!$G$5:$G$164,'AsylbLG Länder'!$A$5:$A$164,B35,'AsylbLG Länder'!$B$5:$B$164,A35)</x:f>
        <x:v>897.139</x:v>
      </x:c>
      <x:c r="S35" s="75" t="n">
        <x:f>SUMIFS('AsylbLG Länder'!$C$5:$C$164,'AsylbLG Länder'!$A$5:$A$164,B35,'AsylbLG Länder'!$B$5:$B$164,A35)</x:f>
        <x:v>468.548</x:v>
      </x:c>
      <x:c r="T35" s="75" t="n">
        <x:f>SUMIFS('AsylbLG Länder'!$D$5:$D$164,'AsylbLG Länder'!$A$5:$A$164,B35,'AsylbLG Länder'!$B$5:$B$164,A35)</x:f>
        <x:v>471.106</x:v>
      </x:c>
      <x:c r="U35" s="75" t="n">
        <x:f>IF(ISNUMBER(C35),MAX(C35,R35),IF(ISNUMBER(M35),MAX(M35,R35),R35))</x:f>
        <x:v>897.139</x:v>
      </x:c>
      <x:c r="V35" s="12" t="str">
        <x:f>IF(ISNUMBER(C35),IF(C35&gt;=R35,"Landeswert (AsylbLG nicht zusätzlich)","AsylbLG netto &gt; Landeswert"),IF(ISNUMBER(M35),IF(M35&gt;=R35,"Teilwert als Mindestbasis","AsylbLG netto als Mindestbasis"),"AsylbLG netto als Mindestbasis"))</x:f>
        <x:v>AsylbLG netto als Mindestbasis</x:v>
      </x:c>
      <x:c r="W35" t="n">
        <x:v>2169.9</x:v>
      </x:c>
    </x:row>
    <x:row r="36">
      <x:c r="A36" s="16" t="n">
        <x:v>2018</x:v>
      </x:c>
      <x:c r="B36" s="12" t="str">
        <x:v>Berlin</x:v>
      </x:c>
      <x:c r="C36" s="14"/>
      <x:c r="D36" s="12" t="str"/>
      <x:c r="E36" s="14"/>
      <x:c r="F36" s="14"/>
      <x:c r="G36" s="14"/>
      <x:c r="H36" s="12" t="str">
        <x:v>unklar</x:v>
      </x:c>
      <x:c r="I36" s="12" t="str">
        <x:v>Berlin 2018: 673,4 Mio. € in den im Bundesbericht dargestellten Kostenblöcken; als Mindestwert verwendet.</x:v>
      </x:c>
      <x:c r="J36" s="12" t="str">
        <x:v>BT-Drs. 19/10650</x:v>
      </x:c>
      <x:c r="K36" s="12" t="str">
        <x:v>https://dserver.bundestag.de/btd/19/106/1910650.pdf</x:v>
      </x:c>
      <x:c r="L36" s="14" t="str">
        <x:f>IF(AND(ISNUMBER(C36),ISNUMBER(E36)),C36-E36,"")</x:f>
      </x:c>
      <x:c r="M36" s="14" t="n">
        <x:v>673.4</x:v>
      </x:c>
      <x:c r="N36" s="12" t="str">
        <x:v>Teil-/Mindestwert: 431,3 Mio. € AsylbLG + 68,2 Mio. € SGB VIII + 82,0 Mio. € Kinderbetreuung + 91,9 Mio. € Integrationsleistungen.</x:v>
      </x:c>
      <x:c r="O36" s="12" t="str">
        <x:f>IF(ISNUMBER(C36),"Gesamt-/breiter Wert gefunden",IF(ISNUMBER(M36),"Nur Teil-/Mindestwert","Keine Gesamtsumme im BT-Bericht/Zusatzquellen"))</x:f>
        <x:v>Nur Teil-/Mindestwert</x:v>
      </x:c>
      <x:c r="P36" s="12" t="str">
        <x:v>BT-Drs. 19/10650</x:v>
      </x:c>
      <x:c r="Q36" s="12" t="str">
        <x:v>https://dserver.bundestag.de/btd/19/106/1910650.pdf</x:v>
      </x:c>
      <x:c r="R36" s="75" t="n">
        <x:f>SUMIFS('AsylbLG Länder'!$G$5:$G$164,'AsylbLG Länder'!$A$5:$A$164,B36,'AsylbLG Länder'!$B$5:$B$164,A36)</x:f>
        <x:v>423.856</x:v>
      </x:c>
      <x:c r="S36" s="75" t="n">
        <x:f>SUMIFS('AsylbLG Länder'!$C$5:$C$164,'AsylbLG Länder'!$A$5:$A$164,B36,'AsylbLG Länder'!$B$5:$B$164,A36)</x:f>
        <x:v>0</x:v>
      </x:c>
      <x:c r="T36" s="75" t="n">
        <x:f>SUMIFS('AsylbLG Länder'!$D$5:$D$164,'AsylbLG Länder'!$A$5:$A$164,B36,'AsylbLG Länder'!$B$5:$B$164,A36)</x:f>
        <x:v>425.64</x:v>
      </x:c>
      <x:c r="U36" s="75" t="n">
        <x:f>IF(ISNUMBER(C36),MAX(C36,R36),IF(ISNUMBER(M36),MAX(M36,R36),R36))</x:f>
        <x:v>673.4</x:v>
      </x:c>
      <x:c r="V36" s="12" t="str">
        <x:f>IF(ISNUMBER(C36),IF(C36&gt;=R36,"Landeswert (AsylbLG nicht zusätzlich)","AsylbLG netto &gt; Landeswert"),IF(ISNUMBER(M36),IF(M36&gt;=R36,"Teilwert als Mindestbasis","AsylbLG netto als Mindestbasis"),"AsylbLG netto als Mindestbasis"))</x:f>
        <x:v>Teilwert als Mindestbasis</x:v>
      </x:c>
    </x:row>
    <x:row r="37">
      <x:c r="A37" s="16" t="n">
        <x:v>2018</x:v>
      </x:c>
      <x:c r="B37" s="12" t="str">
        <x:v>Brandenburg</x:v>
      </x:c>
      <x:c r="C37" s="14" t="n">
        <x:v>407.4</x:v>
      </x:c>
      <x:c r="D37" s="12" t="str">
        <x:v>Ist, asylbedingte Ausgaben insgesamt</x:v>
      </x:c>
      <x:c r="E37" s="14"/>
      <x:c r="F37" s="14" t="n">
        <x:v>285.3</x:v>
      </x:c>
      <x:c r="G37" s="14"/>
      <x:c r="H37" s="12" t="str">
        <x:v>unklar</x:v>
      </x:c>
      <x:c r="I37" s="12" t="str">
        <x:v>Brandenburg 2018: asylbedingte Ausgaben insgesamt 407,4 Mio. €; davon 285,3 Mio. € an Kommunen.</x:v>
      </x:c>
      <x:c r="J37" s="12" t="str">
        <x:v>BT-Drs. 19/10650</x:v>
      </x:c>
      <x:c r="K37" s="12" t="str">
        <x:v>https://dserver.bundestag.de/btd/19/106/1910650.pdf</x:v>
      </x:c>
      <x:c r="L37" s="14" t="str">
        <x:f>IF(AND(ISNUMBER(C37),ISNUMBER(E37)),C37-E37,"")</x:f>
      </x:c>
      <x:c r="M37" s="14"/>
      <x:c r="N37" s="12"/>
      <x:c r="O37" s="12" t="str">
        <x:f>IF(ISNUMBER(C37),"Gesamt-/breiter Wert gefunden",IF(ISNUMBER(M37),"Nur Teil-/Mindestwert","Keine Gesamtsumme im BT-Bericht/Zusatzquellen"))</x:f>
        <x:v>Gesamt-/breiter Wert gefunden</x:v>
      </x:c>
      <x:c r="P37" s="12" t="str">
        <x:v>BT-Drs. 19/10650</x:v>
      </x:c>
      <x:c r="Q37" s="12" t="str">
        <x:v>https://dserver.bundestag.de/btd/19/106/1910650.pdf</x:v>
      </x:c>
      <x:c r="R37" s="75" t="n">
        <x:f>SUMIFS('AsylbLG Länder'!$G$5:$G$164,'AsylbLG Länder'!$A$5:$A$164,B37,'AsylbLG Länder'!$B$5:$B$164,A37)</x:f>
        <x:v>144.363</x:v>
      </x:c>
      <x:c r="S37" s="75" t="n">
        <x:f>SUMIFS('AsylbLG Länder'!$C$5:$C$164,'AsylbLG Länder'!$A$5:$A$164,B37,'AsylbLG Länder'!$B$5:$B$164,A37)</x:f>
        <x:v>109.28</x:v>
      </x:c>
      <x:c r="T37" s="75" t="n">
        <x:f>SUMIFS('AsylbLG Länder'!$D$5:$D$164,'AsylbLG Länder'!$A$5:$A$164,B37,'AsylbLG Länder'!$B$5:$B$164,A37)</x:f>
        <x:v>38.127</x:v>
      </x:c>
      <x:c r="U37" s="75" t="n">
        <x:f>IF(ISNUMBER(C37),MAX(C37,R37),IF(ISNUMBER(M37),MAX(M37,R37),R37))</x:f>
        <x:v>407.4</x:v>
      </x:c>
      <x:c r="V37" s="12" t="str">
        <x:f>IF(ISNUMBER(C37),IF(C37&gt;=R37,"Landeswert (AsylbLG nicht zusätzlich)","AsylbLG netto &gt; Landeswert"),IF(ISNUMBER(M37),IF(M37&gt;=R37,"Teilwert als Mindestbasis","AsylbLG netto als Mindestbasis"),"AsylbLG netto als Mindestbasis"))</x:f>
        <x:v>Landeswert (AsylbLG nicht zusätzlich)</x:v>
      </x:c>
    </x:row>
    <x:row r="38">
      <x:c r="A38" s="16" t="n">
        <x:v>2018</x:v>
      </x:c>
      <x:c r="B38" s="12" t="str">
        <x:v>Bremen</x:v>
      </x:c>
      <x:c r="C38" s="14"/>
      <x:c r="D38" s="12" t="str"/>
      <x:c r="E38" s="14"/>
      <x:c r="F38" s="14"/>
      <x:c r="G38" s="14"/>
      <x:c r="H38" s="12" t="str">
        <x:v>unklar</x:v>
      </x:c>
      <x:c r="I38" s="12" t="str">
        <x:v>Keine vergleichbare Gesamtsumme im Bericht identifiziert</x:v>
      </x:c>
      <x:c r="J38" s="12" t="str">
        <x:v>BT-Drs. 19/10650</x:v>
      </x:c>
      <x:c r="K38" s="12" t="str">
        <x:v>https://dserver.bundestag.de/btd/19/106/1910650.pdf</x:v>
      </x:c>
      <x:c r="L38" s="14" t="str">
        <x:f>IF(AND(ISNUMBER(C38),ISNUMBER(E38)),C38-E38,"")</x:f>
      </x:c>
      <x:c r="M38" s="14"/>
      <x:c r="N38" s="12"/>
      <x:c r="O38" s="12" t="str">
        <x:f>IF(ISNUMBER(C38),"Gesamt-/breiter Wert gefunden",IF(ISNUMBER(M38),"Nur Teil-/Mindestwert","Keine Gesamtsumme im BT-Bericht/Zusatzquellen"))</x:f>
        <x:v>Keine Gesamtsumme im BT-Bericht/Zusatzquellen</x:v>
      </x:c>
      <x:c r="P38" s="12"/>
      <x:c r="Q38" s="12"/>
      <x:c r="R38" s="75" t="n">
        <x:f>SUMIFS('AsylbLG Länder'!$G$5:$G$164,'AsylbLG Länder'!$A$5:$A$164,B38,'AsylbLG Länder'!$B$5:$B$164,A38)</x:f>
        <x:v>37.454</x:v>
      </x:c>
      <x:c r="S38" s="75" t="n">
        <x:f>SUMIFS('AsylbLG Länder'!$C$5:$C$164,'AsylbLG Länder'!$A$5:$A$164,B38,'AsylbLG Länder'!$B$5:$B$164,A38)</x:f>
        <x:v>33.205</x:v>
      </x:c>
      <x:c r="T38" s="75" t="n">
        <x:f>SUMIFS('AsylbLG Länder'!$D$5:$D$164,'AsylbLG Länder'!$A$5:$A$164,B38,'AsylbLG Länder'!$B$5:$B$164,A38)</x:f>
        <x:v>5.273</x:v>
      </x:c>
      <x:c r="U38" s="75" t="n">
        <x:f>IF(ISNUMBER(C38),MAX(C38,R38),IF(ISNUMBER(M38),MAX(M38,R38),R38))</x:f>
        <x:v>37.454</x:v>
      </x:c>
      <x:c r="V38" s="12" t="str">
        <x:f>IF(ISNUMBER(C38),IF(C38&gt;=R38,"Landeswert (AsylbLG nicht zusätzlich)","AsylbLG netto &gt; Landeswert"),IF(ISNUMBER(M38),IF(M38&gt;=R38,"Teilwert als Mindestbasis","AsylbLG netto als Mindestbasis"),"AsylbLG netto als Mindestbasis"))</x:f>
        <x:v>AsylbLG netto als Mindestbasis</x:v>
      </x:c>
    </x:row>
    <x:row r="39">
      <x:c r="A39" s="16" t="n">
        <x:v>2018</x:v>
      </x:c>
      <x:c r="B39" s="12" t="str">
        <x:v>Hamburg</x:v>
      </x:c>
      <x:c r="C39" s="14" t="n">
        <x:v>651</x:v>
      </x:c>
      <x:c r="D39" s="12" t="str">
        <x:v>Ist/Kostenangabe</x:v>
      </x:c>
      <x:c r="E39" s="14"/>
      <x:c r="F39" s="14"/>
      <x:c r="G39" s="14"/>
      <x:c r="H39" s="12" t="str">
        <x:v>mittel</x:v>
      </x:c>
      <x:c r="I39" s="12" t="str">
        <x:v>Explizite Ist-/Kostenangabe</x:v>
      </x:c>
      <x:c r="J39" s="12" t="str">
        <x:v>BT-Drs. 19/10650</x:v>
      </x:c>
      <x:c r="K39" s="12" t="str">
        <x:v>https://dserver.bundestag.de/btd/19/106/1910650.pdf</x:v>
      </x:c>
      <x:c r="L39" s="14" t="str">
        <x:f>IF(AND(ISNUMBER(C39),ISNUMBER(E39)),C39-E39,"")</x:f>
      </x:c>
      <x:c r="M39" s="14"/>
      <x:c r="N39" s="12"/>
      <x:c r="O39" s="12" t="str">
        <x:f>IF(ISNUMBER(C39),"Gesamt-/breiter Wert gefunden",IF(ISNUMBER(M39),"Nur Teil-/Mindestwert","Keine Gesamtsumme im BT-Bericht/Zusatzquellen"))</x:f>
        <x:v>Gesamt-/breiter Wert gefunden</x:v>
      </x:c>
      <x:c r="P39" s="12"/>
      <x:c r="Q39" s="12"/>
      <x:c r="R39" s="75" t="n">
        <x:f>SUMIFS('AsylbLG Länder'!$G$5:$G$164,'AsylbLG Länder'!$A$5:$A$164,B39,'AsylbLG Länder'!$B$5:$B$164,A39)</x:f>
        <x:v>228.379</x:v>
      </x:c>
      <x:c r="S39" s="75" t="n">
        <x:f>SUMIFS('AsylbLG Länder'!$C$5:$C$164,'AsylbLG Länder'!$A$5:$A$164,B39,'AsylbLG Länder'!$B$5:$B$164,A39)</x:f>
        <x:v>231.24</x:v>
      </x:c>
      <x:c r="T39" s="75" t="n">
        <x:f>SUMIFS('AsylbLG Länder'!$D$5:$D$164,'AsylbLG Länder'!$A$5:$A$164,B39,'AsylbLG Länder'!$B$5:$B$164,A39)</x:f>
        <x:v>0</x:v>
      </x:c>
      <x:c r="U39" s="75" t="n">
        <x:f>IF(ISNUMBER(C39),MAX(C39,R39),IF(ISNUMBER(M39),MAX(M39,R39),R39))</x:f>
        <x:v>651</x:v>
      </x:c>
      <x:c r="V39" s="12" t="str">
        <x:f>IF(ISNUMBER(C39),IF(C39&gt;=R39,"Landeswert (AsylbLG nicht zusätzlich)","AsylbLG netto &gt; Landeswert"),IF(ISNUMBER(M39),IF(M39&gt;=R39,"Teilwert als Mindestbasis","AsylbLG netto als Mindestbasis"),"AsylbLG netto als Mindestbasis"))</x:f>
        <x:v>Landeswert (AsylbLG nicht zusätzlich)</x:v>
      </x:c>
    </x:row>
    <x:row r="40">
      <x:c r="A40" s="16" t="n">
        <x:v>2018</x:v>
      </x:c>
      <x:c r="B40" s="12" t="str">
        <x:v>Hessen</x:v>
      </x:c>
      <x:c r="C40" s="14" t="n">
        <x:v>1150</x:v>
      </x:c>
      <x:c r="D40" s="12" t="str">
        <x:v>Ist</x:v>
      </x:c>
      <x:c r="E40" s="14"/>
      <x:c r="F40" s="14"/>
      <x:c r="G40" s="14"/>
      <x:c r="H40" s="12" t="str">
        <x:v>unklar</x:v>
      </x:c>
      <x:c r="I40" s="12" t="str">
        <x:v>Gesamtausgaben Asyl- und Flüchtlingsbereich rund 1,15 Mrd. €, laut Bericht beide Teilblöcke Istwerte.</x:v>
      </x:c>
      <x:c r="J40" s="12" t="str">
        <x:v>BT-Drs. 19/10650</x:v>
      </x:c>
      <x:c r="K40" s="12" t="str">
        <x:v>https://dserver.bundestag.de/btd/19/106/1910650.pdf</x:v>
      </x:c>
      <x:c r="L40" s="14" t="str">
        <x:f>IF(AND(ISNUMBER(C40),ISNUMBER(E40)),C40-E40,"")</x:f>
      </x:c>
      <x:c r="M40" s="14"/>
      <x:c r="N40" s="12"/>
      <x:c r="O40" s="12" t="str">
        <x:f>IF(ISNUMBER(C40),"Gesamt-/breiter Wert gefunden",IF(ISNUMBER(M40),"Nur Teil-/Mindestwert","Keine Gesamtsumme im BT-Bericht/Zusatzquellen"))</x:f>
        <x:v>Gesamt-/breiter Wert gefunden</x:v>
      </x:c>
      <x:c r="P40" s="12"/>
      <x:c r="Q40" s="12"/>
      <x:c r="R40" s="75" t="n">
        <x:f>SUMIFS('AsylbLG Länder'!$G$5:$G$164,'AsylbLG Länder'!$A$5:$A$164,B40,'AsylbLG Länder'!$B$5:$B$164,A40)</x:f>
        <x:v>418.204</x:v>
      </x:c>
      <x:c r="S40" s="75" t="n">
        <x:f>SUMIFS('AsylbLG Länder'!$C$5:$C$164,'AsylbLG Länder'!$A$5:$A$164,B40,'AsylbLG Länder'!$B$5:$B$164,A40)</x:f>
        <x:v>355.688</x:v>
      </x:c>
      <x:c r="T40" s="75" t="n">
        <x:f>SUMIFS('AsylbLG Länder'!$D$5:$D$164,'AsylbLG Länder'!$A$5:$A$164,B40,'AsylbLG Länder'!$B$5:$B$164,A40)</x:f>
        <x:v>87.77</x:v>
      </x:c>
      <x:c r="U40" s="75" t="n">
        <x:f>IF(ISNUMBER(C40),MAX(C40,R40),IF(ISNUMBER(M40),MAX(M40,R40),R40))</x:f>
        <x:v>1150</x:v>
      </x:c>
      <x:c r="V40" s="12" t="str">
        <x:f>IF(ISNUMBER(C40),IF(C40&gt;=R40,"Landeswert (AsylbLG nicht zusätzlich)","AsylbLG netto &gt; Landeswert"),IF(ISNUMBER(M40),IF(M40&gt;=R40,"Teilwert als Mindestbasis","AsylbLG netto als Mindestbasis"),"AsylbLG netto als Mindestbasis"))</x:f>
        <x:v>Landeswert (AsylbLG nicht zusätzlich)</x:v>
      </x:c>
    </x:row>
    <x:row r="41">
      <x:c r="A41" s="16" t="n">
        <x:v>2018</x:v>
      </x:c>
      <x:c r="B41" s="12" t="str">
        <x:v>Mecklenburg-Vorpommern</x:v>
      </x:c>
      <x:c r="C41" s="14" t="n">
        <x:v>195</x:v>
      </x:c>
      <x:c r="D41" s="12" t="str">
        <x:v>Ist, Gesamtausgaben Asyl- und Flüchtlingspolitik</x:v>
      </x:c>
      <x:c r="E41" s="14"/>
      <x:c r="F41" s="14"/>
      <x:c r="G41" s="14"/>
      <x:c r="H41" s="12" t="str">
        <x:v>unklar</x:v>
      </x:c>
      <x:c r="I41" s="12" t="str">
        <x:v>Mecklenburg-Vorpommern 2018: Gesamtausgaben des Landes im Zusammenhang mit Asyl- und Flüchtlingspolitik rund 195 Mio. €.</x:v>
      </x:c>
      <x:c r="J41" s="12" t="str">
        <x:v>BT-Drs. 19/10650</x:v>
      </x:c>
      <x:c r="K41" s="12" t="str">
        <x:v>https://dserver.bundestag.de/btd/19/106/1910650.pdf</x:v>
      </x:c>
      <x:c r="L41" s="14" t="str">
        <x:f>IF(AND(ISNUMBER(C41),ISNUMBER(E41)),C41-E41,"")</x:f>
      </x:c>
      <x:c r="M41" s="14" t="n">
        <x:v>14.45575</x:v>
      </x:c>
      <x:c r="N41" s="12" t="str">
        <x:v>Vom Land erstattete Gesundheitsversorgung nach Flüchtlingsaufnahmegesetz 2018; sehr enger Teilbereich.</x:v>
      </x:c>
      <x:c r="O41" s="12" t="str">
        <x:f>IF(ISNUMBER(C41),"Gesamt-/breiter Wert gefunden",IF(ISNUMBER(M41),"Nur Teil-/Mindestwert","Keine Gesamtsumme im BT-Bericht/Zusatzquellen"))</x:f>
        <x:v>Gesamt-/breiter Wert gefunden</x:v>
      </x:c>
      <x:c r="P41" s="12" t="str">
        <x:v>BT-Drs. 19/10650</x:v>
      </x:c>
      <x:c r="Q41" s="12" t="str">
        <x:v>https://dserver.bundestag.de/btd/19/106/1910650.pdf</x:v>
      </x:c>
      <x:c r="R41" s="75" t="n">
        <x:f>SUMIFS('AsylbLG Länder'!$G$5:$G$164,'AsylbLG Länder'!$A$5:$A$164,B41,'AsylbLG Länder'!$B$5:$B$164,A41)</x:f>
        <x:v>57.13</x:v>
      </x:c>
      <x:c r="S41" s="75" t="n">
        <x:f>SUMIFS('AsylbLG Länder'!$C$5:$C$164,'AsylbLG Länder'!$A$5:$A$164,B41,'AsylbLG Länder'!$B$5:$B$164,A41)</x:f>
        <x:v>0.697</x:v>
      </x:c>
      <x:c r="T41" s="75" t="n">
        <x:f>SUMIFS('AsylbLG Länder'!$D$5:$D$164,'AsylbLG Länder'!$A$5:$A$164,B41,'AsylbLG Länder'!$B$5:$B$164,A41)</x:f>
        <x:v>58.342</x:v>
      </x:c>
      <x:c r="U41" s="75" t="n">
        <x:f>IF(ISNUMBER(C41),MAX(C41,R41),IF(ISNUMBER(M41),MAX(M41,R41),R41))</x:f>
        <x:v>195</x:v>
      </x:c>
      <x:c r="V41" s="12" t="str">
        <x:f>IF(ISNUMBER(C41),IF(C41&gt;=R41,"Landeswert (AsylbLG nicht zusätzlich)","AsylbLG netto &gt; Landeswert"),IF(ISNUMBER(M41),IF(M41&gt;=R41,"Teilwert als Mindestbasis","AsylbLG netto als Mindestbasis"),"AsylbLG netto als Mindestbasis"))</x:f>
        <x:v>Landeswert (AsylbLG nicht zusätzlich)</x:v>
      </x:c>
    </x:row>
    <x:row r="42">
      <x:c r="A42" s="16" t="n">
        <x:v>2018</x:v>
      </x:c>
      <x:c r="B42" s="12" t="str">
        <x:v>Niedersachsen</x:v>
      </x:c>
      <x:c r="C42" s="14"/>
      <x:c r="D42" s="12" t="str">
        <x:v>Plan-/Erwartungswert - nicht in Mindestbasis</x:v>
      </x:c>
      <x:c r="E42" s="14"/>
      <x:c r="F42" s="14"/>
      <x:c r="G42" s="14"/>
      <x:c r="H42" s="12" t="str">
        <x:v>mittel</x:v>
      </x:c>
      <x:c r="I42" s="12" t="str">
        <x:v>Nur Planwert bzw. Teilmenge; nicht mit Ist-Gesamtsumme gleichsetzen</x:v>
      </x:c>
      <x:c r="J42" s="12" t="str">
        <x:v>BT-Drs. 19/10650</x:v>
      </x:c>
      <x:c r="K42" s="12" t="str">
        <x:v>https://dserver.bundestag.de/btd/19/106/1910650.pdf</x:v>
      </x:c>
      <x:c r="L42" s="14" t="str">
        <x:f>IF(AND(ISNUMBER(C42),ISNUMBER(E42)),C42-E42,"")</x:f>
      </x:c>
      <x:c r="M42" s="14"/>
      <x:c r="N42" s="12"/>
      <x:c r="O42" s="12" t="str">
        <x:v>Planwert separat dokumentiert; operative Mindestbasis nutzt Ist-/Teilwert bzw. AsylbLG-Netto</x:v>
      </x:c>
      <x:c r="P42" s="12"/>
      <x:c r="Q42" s="12"/>
      <x:c r="R42" s="75" t="n">
        <x:f>SUMIFS('AsylbLG Länder'!$G$5:$G$164,'AsylbLG Länder'!$A$5:$A$164,B42,'AsylbLG Länder'!$B$5:$B$164,A42)</x:f>
        <x:v>435.438</x:v>
      </x:c>
      <x:c r="S42" s="75" t="n">
        <x:f>SUMIFS('AsylbLG Länder'!$C$5:$C$164,'AsylbLG Länder'!$A$5:$A$164,B42,'AsylbLG Länder'!$B$5:$B$164,A42)</x:f>
        <x:v>419.171</x:v>
      </x:c>
      <x:c r="T42" s="75" t="n">
        <x:f>SUMIFS('AsylbLG Länder'!$D$5:$D$164,'AsylbLG Länder'!$A$5:$A$164,B42,'AsylbLG Länder'!$B$5:$B$164,A42)</x:f>
        <x:v>38.254</x:v>
      </x:c>
      <x:c r="U42" s="75" t="n">
        <x:f>IF(ISNUMBER(C42),MAX(C42,R42),IF(ISNUMBER(M42),MAX(M42,R42),R42))</x:f>
        <x:v>435.438</x:v>
      </x:c>
      <x:c r="V42" s="12" t="str">
        <x:f>IF(ISNUMBER(C42),IF(C42&gt;=R42,"Landeswert (AsylbLG nicht zusätzlich)","AsylbLG netto &gt; Landeswert"),IF(ISNUMBER(M42),IF(M42&gt;=R42,"Teilwert als Mindestbasis","AsylbLG netto als Mindestbasis"),"AsylbLG netto als Mindestbasis"))</x:f>
        <x:v>AsylbLG netto als Mindestbasis</x:v>
      </x:c>
      <x:c r="W42" t="n">
        <x:v>1373</x:v>
      </x:c>
    </x:row>
    <x:row r="43">
      <x:c r="A43" s="16" t="n">
        <x:v>2018</x:v>
      </x:c>
      <x:c r="B43" s="12" t="str">
        <x:v>Nordrhein-Westfalen</x:v>
      </x:c>
      <x:c r="C43" s="14" t="n">
        <x:v>2412</x:v>
      </x:c>
      <x:c r="D43" s="12" t="str">
        <x:v>Ist</x:v>
      </x:c>
      <x:c r="E43" s="14"/>
      <x:c r="F43" s="14" t="n">
        <x:v>1350</x:v>
      </x:c>
      <x:c r="G43" s="14"/>
      <x:c r="H43" s="12" t="str">
        <x:v>hoch</x:v>
      </x:c>
      <x:c r="I43" s="12" t="str">
        <x:v>Explizite Ist-/Kostenangabe</x:v>
      </x:c>
      <x:c r="J43" s="12" t="str">
        <x:v>BT-Drs. 19/10650</x:v>
      </x:c>
      <x:c r="K43" s="12" t="str">
        <x:v>https://dserver.bundestag.de/btd/19/106/1910650.pdf</x:v>
      </x:c>
      <x:c r="L43" s="14" t="str">
        <x:f>IF(AND(ISNUMBER(C43),ISNUMBER(E43)),C43-E43,"")</x:f>
      </x:c>
      <x:c r="M43" s="14"/>
      <x:c r="N43" s="12"/>
      <x:c r="O43" s="12" t="str">
        <x:f>IF(ISNUMBER(C43),"Gesamt-/breiter Wert gefunden",IF(ISNUMBER(M43),"Nur Teil-/Mindestwert","Keine Gesamtsumme im BT-Bericht/Zusatzquellen"))</x:f>
        <x:v>Gesamt-/breiter Wert gefunden</x:v>
      </x:c>
      <x:c r="P43" s="12"/>
      <x:c r="Q43" s="12"/>
      <x:c r="R43" s="75" t="n">
        <x:f>SUMIFS('AsylbLG Länder'!$G$5:$G$164,'AsylbLG Länder'!$A$5:$A$164,B43,'AsylbLG Länder'!$B$5:$B$164,A43)</x:f>
        <x:v>856.57</x:v>
      </x:c>
      <x:c r="S43" s="75" t="n">
        <x:f>SUMIFS('AsylbLG Länder'!$C$5:$C$164,'AsylbLG Länder'!$A$5:$A$164,B43,'AsylbLG Länder'!$B$5:$B$164,A43)</x:f>
        <x:v>836.282</x:v>
      </x:c>
      <x:c r="T43" s="75" t="n">
        <x:f>SUMIFS('AsylbLG Länder'!$D$5:$D$164,'AsylbLG Länder'!$A$5:$A$164,B43,'AsylbLG Länder'!$B$5:$B$164,A43)</x:f>
        <x:v>73.431</x:v>
      </x:c>
      <x:c r="U43" s="75" t="n">
        <x:f>IF(ISNUMBER(C43),MAX(C43,R43),IF(ISNUMBER(M43),MAX(M43,R43),R43))</x:f>
        <x:v>2412</x:v>
      </x:c>
      <x:c r="V43" s="12" t="str">
        <x:f>IF(ISNUMBER(C43),IF(C43&gt;=R43,"Landeswert (AsylbLG nicht zusätzlich)","AsylbLG netto &gt; Landeswert"),IF(ISNUMBER(M43),IF(M43&gt;=R43,"Teilwert als Mindestbasis","AsylbLG netto als Mindestbasis"),"AsylbLG netto als Mindestbasis"))</x:f>
        <x:v>Landeswert (AsylbLG nicht zusätzlich)</x:v>
      </x:c>
    </x:row>
    <x:row r="44">
      <x:c r="A44" s="16" t="n">
        <x:v>2018</x:v>
      </x:c>
      <x:c r="B44" s="12" t="str">
        <x:v>Rheinland-Pfalz</x:v>
      </x:c>
      <x:c r="C44" s="14" t="n">
        <x:v>333.66947212</x:v>
      </x:c>
      <x:c r="D44" s="12" t="str">
        <x:v>Ist, asyl-/flüchtlingsbezogene Landesausgaben nach Haushaltstiteln</x:v>
      </x:c>
      <x:c r="E44" s="14"/>
      <x:c r="F44" s="14"/>
      <x:c r="G44" s="14"/>
      <x:c r="H44" s="12" t="str">
        <x:v>unklar</x:v>
      </x:c>
      <x:c r="I44" s="12" t="str">
        <x:v>Amtliche Landtagsantwort aggregiert die asyl-/flüchtlingsbezogenen Ist-Ausgaben nach Haushaltstiteln. Die Landesregierung weist ausdrücklich auf Abgrenzungsunschärfen hin.</x:v>
      </x:c>
      <x:c r="J44" s="12" t="str">
        <x:v>BT-Drs. 19/10650</x:v>
      </x:c>
      <x:c r="K44" s="12" t="str">
        <x:v>https://dserver.bundestag.de/btd/19/106/1910650.pdf</x:v>
      </x:c>
      <x:c r="L44" s="14" t="str">
        <x:f>IF(AND(ISNUMBER(C44),ISNUMBER(E44)),C44-E44,"")</x:f>
      </x:c>
      <x:c r="M44" s="14"/>
      <x:c r="N44" s="12"/>
      <x:c r="O44" s="12" t="str">
        <x:f>IF(ISNUMBER(C44),"Gesamt-/breiter Wert gefunden",IF(ISNUMBER(M44),"Nur Teil-/Mindestwert","Keine Gesamtsumme im BT-Bericht/Zusatzquellen"))</x:f>
        <x:v>Gesamt-/breiter Wert gefunden</x:v>
      </x:c>
      <x:c r="P44" s="12" t="str">
        <x:v>Landtag Rheinland-Pfalz, Drs. 18/9874</x:v>
      </x:c>
      <x:c r="Q44" s="12" t="str">
        <x:v>https://dokumente.landtag.rlp.de/landtag/drucksachen/9874-18.pdf</x:v>
      </x:c>
      <x:c r="R44" s="75" t="n">
        <x:f>SUMIFS('AsylbLG Länder'!$G$5:$G$164,'AsylbLG Länder'!$A$5:$A$164,B44,'AsylbLG Länder'!$B$5:$B$164,A44)</x:f>
        <x:v>138.263</x:v>
      </x:c>
      <x:c r="S44" s="75" t="n">
        <x:f>SUMIFS('AsylbLG Länder'!$C$5:$C$164,'AsylbLG Länder'!$A$5:$A$164,B44,'AsylbLG Länder'!$B$5:$B$164,A44)</x:f>
        <x:v>144.37</x:v>
      </x:c>
      <x:c r="T44" s="75" t="n">
        <x:f>SUMIFS('AsylbLG Länder'!$D$5:$D$164,'AsylbLG Länder'!$A$5:$A$164,B44,'AsylbLG Länder'!$B$5:$B$164,A44)</x:f>
        <x:v>10.295</x:v>
      </x:c>
      <x:c r="U44" s="75" t="n">
        <x:f>IF(ISNUMBER(C44),MAX(C44,R44),IF(ISNUMBER(M44),MAX(M44,R44),R44))</x:f>
        <x:v>333.66947212</x:v>
      </x:c>
      <x:c r="V44" s="12" t="str">
        <x:f>IF(ISNUMBER(C44),IF(C44&gt;=R44,"Landeswert (AsylbLG nicht zusätzlich)","AsylbLG netto &gt; Landeswert"),IF(ISNUMBER(M44),IF(M44&gt;=R44,"Teilwert als Mindestbasis","AsylbLG netto als Mindestbasis"),"AsylbLG netto als Mindestbasis"))</x:f>
        <x:v>Landeswert (AsylbLG nicht zusätzlich)</x:v>
      </x:c>
    </x:row>
    <x:row r="45">
      <x:c r="A45" s="16" t="n">
        <x:v>2018</x:v>
      </x:c>
      <x:c r="B45" s="12" t="str">
        <x:v>Saarland</x:v>
      </x:c>
      <x:c r="C45" s="14"/>
      <x:c r="D45" s="12" t="str"/>
      <x:c r="E45" s="14"/>
      <x:c r="F45" s="14"/>
      <x:c r="G45" s="14"/>
      <x:c r="H45" s="12" t="str">
        <x:v>unklar</x:v>
      </x:c>
      <x:c r="I45" s="12" t="str">
        <x:v>Keine vergleichbare Gesamtsumme im Bericht identifiziert</x:v>
      </x:c>
      <x:c r="J45" s="12" t="str">
        <x:v>BT-Drs. 19/10650</x:v>
      </x:c>
      <x:c r="K45" s="12" t="str">
        <x:v>https://dserver.bundestag.de/btd/19/106/1910650.pdf</x:v>
      </x:c>
      <x:c r="L45" s="14" t="str">
        <x:f>IF(AND(ISNUMBER(C45),ISNUMBER(E45)),C45-E45,"")</x:f>
      </x:c>
      <x:c r="M45" s="14"/>
      <x:c r="N45" s="12"/>
      <x:c r="O45" s="12" t="str">
        <x:f>IF(ISNUMBER(C45),"Gesamt-/breiter Wert gefunden",IF(ISNUMBER(M45),"Nur Teil-/Mindestwert","Keine Gesamtsumme im BT-Bericht/Zusatzquellen"))</x:f>
        <x:v>Keine Gesamtsumme im BT-Bericht/Zusatzquellen</x:v>
      </x:c>
      <x:c r="P45" s="12"/>
      <x:c r="Q45" s="12"/>
      <x:c r="R45" s="75" t="n">
        <x:f>SUMIFS('AsylbLG Länder'!$G$5:$G$164,'AsylbLG Länder'!$A$5:$A$164,B45,'AsylbLG Länder'!$B$5:$B$164,A45)</x:f>
        <x:v>12.517</x:v>
      </x:c>
      <x:c r="S45" s="75" t="n">
        <x:f>SUMIFS('AsylbLG Länder'!$C$5:$C$164,'AsylbLG Länder'!$A$5:$A$164,B45,'AsylbLG Länder'!$B$5:$B$164,A45)</x:f>
        <x:v>5.194</x:v>
      </x:c>
      <x:c r="T45" s="75" t="n">
        <x:f>SUMIFS('AsylbLG Länder'!$D$5:$D$164,'AsylbLG Länder'!$A$5:$A$164,B45,'AsylbLG Länder'!$B$5:$B$164,A45)</x:f>
        <x:v>7.738</x:v>
      </x:c>
      <x:c r="U45" s="75" t="n">
        <x:f>IF(ISNUMBER(C45),MAX(C45,R45),IF(ISNUMBER(M45),MAX(M45,R45),R45))</x:f>
        <x:v>12.517</x:v>
      </x:c>
      <x:c r="V45" s="12" t="str">
        <x:f>IF(ISNUMBER(C45),IF(C45&gt;=R45,"Landeswert (AsylbLG nicht zusätzlich)","AsylbLG netto &gt; Landeswert"),IF(ISNUMBER(M45),IF(M45&gt;=R45,"Teilwert als Mindestbasis","AsylbLG netto als Mindestbasis"),"AsylbLG netto als Mindestbasis"))</x:f>
        <x:v>AsylbLG netto als Mindestbasis</x:v>
      </x:c>
    </x:row>
    <x:row r="46">
      <x:c r="A46" s="16" t="n">
        <x:v>2018</x:v>
      </x:c>
      <x:c r="B46" s="12" t="str">
        <x:v>Sachsen</x:v>
      </x:c>
      <x:c r="C46" s="14" t="n">
        <x:v>545</x:v>
      </x:c>
      <x:c r="D46" s="12" t="str">
        <x:v>Ist, Aufgabe Asyl und Integration im Staatshaushalt</x:v>
      </x:c>
      <x:c r="E46" s="14"/>
      <x:c r="F46" s="14"/>
      <x:c r="G46" s="14"/>
      <x:c r="H46" s="12" t="str">
        <x:v>unklar</x:v>
      </x:c>
      <x:c r="I46" s="12" t="str">
        <x:v>Amtliche Haushaltsrechnung des Freistaats Sachsen. Die Reihe enthält die Aufgabe Asyl und Integration; laut Haushaltsrechnung sind einzelne bestehende Personal- und Mischtitel teilweise nicht vollständig enthalten.</x:v>
      </x:c>
      <x:c r="J46" s="12" t="str">
        <x:v>BT-Drs. 19/10650</x:v>
      </x:c>
      <x:c r="K46" s="12" t="str">
        <x:v>https://dserver.bundestag.de/btd/19/106/1910650.pdf</x:v>
      </x:c>
      <x:c r="L46" s="14" t="str">
        <x:f>IF(AND(ISNUMBER(C46),ISNUMBER(E46)),C46-E46,"")</x:f>
      </x:c>
      <x:c r="M46" s="14"/>
      <x:c r="N46" s="12"/>
      <x:c r="O46" s="12" t="str">
        <x:f>IF(ISNUMBER(C46),"Gesamt-/breiter Wert gefunden",IF(ISNUMBER(M46),"Nur Teil-/Mindestwert","Keine Gesamtsumme im BT-Bericht/Zusatzquellen"))</x:f>
        <x:v>Gesamt-/breiter Wert gefunden</x:v>
      </x:c>
      <x:c r="P46" s="12" t="str">
        <x:v>Sächsisches Staatsministerium der Finanzen, Haushalts- und Vermögensrechnung 2018</x:v>
      </x:c>
      <x:c r="Q46" s="12" t="str">
        <x:v>https://www.finanzen.sachsen.de/download/HaushaltsundVermoegensrechnung2018Band.pdf</x:v>
      </x:c>
      <x:c r="R46" s="75" t="n">
        <x:f>SUMIFS('AsylbLG Länder'!$G$5:$G$164,'AsylbLG Länder'!$A$5:$A$164,B46,'AsylbLG Länder'!$B$5:$B$164,A46)</x:f>
        <x:v>301.816</x:v>
      </x:c>
      <x:c r="S46" s="75" t="n">
        <x:f>SUMIFS('AsylbLG Länder'!$C$5:$C$164,'AsylbLG Länder'!$A$5:$A$164,B46,'AsylbLG Länder'!$B$5:$B$164,A46)</x:f>
        <x:v>252.862</x:v>
      </x:c>
      <x:c r="T46" s="75" t="n">
        <x:f>SUMIFS('AsylbLG Länder'!$D$5:$D$164,'AsylbLG Länder'!$A$5:$A$164,B46,'AsylbLG Länder'!$B$5:$B$164,A46)</x:f>
        <x:v>53.648</x:v>
      </x:c>
      <x:c r="U46" s="75" t="n">
        <x:f>IF(ISNUMBER(C46),MAX(C46,R46),IF(ISNUMBER(M46),MAX(M46,R46),R46))</x:f>
        <x:v>545</x:v>
      </x:c>
      <x:c r="V46" s="12" t="str">
        <x:f>IF(ISNUMBER(C46),IF(C46&gt;=R46,"Landeswert (AsylbLG nicht zusätzlich)","AsylbLG netto &gt; Landeswert"),IF(ISNUMBER(M46),IF(M46&gt;=R46,"Teilwert als Mindestbasis","AsylbLG netto als Mindestbasis"),"AsylbLG netto als Mindestbasis"))</x:f>
        <x:v>Landeswert (AsylbLG nicht zusätzlich)</x:v>
      </x:c>
    </x:row>
    <x:row r="47">
      <x:c r="A47" s="16" t="n">
        <x:v>2018</x:v>
      </x:c>
      <x:c r="B47" s="12" t="str">
        <x:v>Sachsen-Anhalt</x:v>
      </x:c>
      <x:c r="C47" s="14" t="n">
        <x:v>268</x:v>
      </x:c>
      <x:c r="D47" s="12" t="str">
        <x:v>Ist</x:v>
      </x:c>
      <x:c r="E47" s="14" t="n">
        <x:v>129</x:v>
      </x:c>
      <x:c r="F47" s="14"/>
      <x:c r="G47" s="14"/>
      <x:c r="H47" s="12" t="str">
        <x:v>hoch</x:v>
      </x:c>
      <x:c r="I47" s="12" t="str">
        <x:v>Explizite Ist-/Kostenangabe</x:v>
      </x:c>
      <x:c r="J47" s="12" t="str">
        <x:v>BT-Drs. 19/10650</x:v>
      </x:c>
      <x:c r="K47" s="12" t="str">
        <x:v>https://dserver.bundestag.de/btd/19/106/1910650.pdf</x:v>
      </x:c>
      <x:c r="L47" s="14" t="n">
        <x:f>IF(AND(ISNUMBER(C47),ISNUMBER(E47)),C47-E47,"")</x:f>
        <x:v>139</x:v>
      </x:c>
      <x:c r="M47" s="14"/>
      <x:c r="N47" s="12"/>
      <x:c r="O47" s="12" t="str">
        <x:f>IF(ISNUMBER(C47),"Gesamt-/breiter Wert gefunden",IF(ISNUMBER(M47),"Nur Teil-/Mindestwert","Keine Gesamtsumme im BT-Bericht/Zusatzquellen"))</x:f>
        <x:v>Gesamt-/breiter Wert gefunden</x:v>
      </x:c>
      <x:c r="P47" s="12"/>
      <x:c r="Q47" s="12"/>
      <x:c r="R47" s="75" t="n">
        <x:f>SUMIFS('AsylbLG Länder'!$G$5:$G$164,'AsylbLG Länder'!$A$5:$A$164,B47,'AsylbLG Länder'!$B$5:$B$164,A47)</x:f>
        <x:v>77.232</x:v>
      </x:c>
      <x:c r="S47" s="75" t="n">
        <x:f>SUMIFS('AsylbLG Länder'!$C$5:$C$164,'AsylbLG Länder'!$A$5:$A$164,B47,'AsylbLG Länder'!$B$5:$B$164,A47)</x:f>
        <x:v>73.873</x:v>
      </x:c>
      <x:c r="T47" s="75" t="n">
        <x:f>SUMIFS('AsylbLG Länder'!$D$5:$D$164,'AsylbLG Länder'!$A$5:$A$164,B47,'AsylbLG Länder'!$B$5:$B$164,A47)</x:f>
        <x:v>9.467</x:v>
      </x:c>
      <x:c r="U47" s="75" t="n">
        <x:f>IF(ISNUMBER(C47),MAX(C47,R47),IF(ISNUMBER(M47),MAX(M47,R47),R47))</x:f>
        <x:v>268</x:v>
      </x:c>
      <x:c r="V47" s="12" t="str">
        <x:f>IF(ISNUMBER(C47),IF(C47&gt;=R47,"Landeswert (AsylbLG nicht zusätzlich)","AsylbLG netto &gt; Landeswert"),IF(ISNUMBER(M47),IF(M47&gt;=R47,"Teilwert als Mindestbasis","AsylbLG netto als Mindestbasis"),"AsylbLG netto als Mindestbasis"))</x:f>
        <x:v>Landeswert (AsylbLG nicht zusätzlich)</x:v>
      </x:c>
    </x:row>
    <x:row r="48">
      <x:c r="A48" s="16" t="n">
        <x:v>2018</x:v>
      </x:c>
      <x:c r="B48" s="12" t="str">
        <x:v>Schleswig-Holstein</x:v>
      </x:c>
      <x:c r="C48" s="14" t="n">
        <x:v>421</x:v>
      </x:c>
      <x:c r="D48" s="12" t="str">
        <x:v>Ist</x:v>
      </x:c>
      <x:c r="E48" s="14" t="n">
        <x:v>168.5</x:v>
      </x:c>
      <x:c r="F48" s="14"/>
      <x:c r="G48" s="14"/>
      <x:c r="H48" s="12" t="str">
        <x:v>hoch</x:v>
      </x:c>
      <x:c r="I48" s="12" t="str">
        <x:v>Explizite Ist-/Kostenangabe</x:v>
      </x:c>
      <x:c r="J48" s="12" t="str">
        <x:v>BT-Drs. 19/10650</x:v>
      </x:c>
      <x:c r="K48" s="12" t="str">
        <x:v>https://dserver.bundestag.de/btd/19/106/1910650.pdf</x:v>
      </x:c>
      <x:c r="L48" s="14" t="n">
        <x:f>IF(AND(ISNUMBER(C48),ISNUMBER(E48)),C48-E48,"")</x:f>
        <x:v>252.5</x:v>
      </x:c>
      <x:c r="M48" s="14"/>
      <x:c r="N48" s="12"/>
      <x:c r="O48" s="12" t="str">
        <x:f>IF(ISNUMBER(C48),"Gesamt-/breiter Wert gefunden",IF(ISNUMBER(M48),"Nur Teil-/Mindestwert","Keine Gesamtsumme im BT-Bericht/Zusatzquellen"))</x:f>
        <x:v>Gesamt-/breiter Wert gefunden</x:v>
      </x:c>
      <x:c r="P48" s="12"/>
      <x:c r="Q48" s="12"/>
      <x:c r="R48" s="75" t="n">
        <x:f>SUMIFS('AsylbLG Länder'!$G$5:$G$164,'AsylbLG Länder'!$A$5:$A$164,B48,'AsylbLG Länder'!$B$5:$B$164,A48)</x:f>
        <x:v>175.01</x:v>
      </x:c>
      <x:c r="S48" s="75" t="n">
        <x:f>SUMIFS('AsylbLG Länder'!$C$5:$C$164,'AsylbLG Länder'!$A$5:$A$164,B48,'AsylbLG Länder'!$B$5:$B$164,A48)</x:f>
        <x:v>152.572</x:v>
      </x:c>
      <x:c r="T48" s="75" t="n">
        <x:f>SUMIFS('AsylbLG Länder'!$D$5:$D$164,'AsylbLG Länder'!$A$5:$A$164,B48,'AsylbLG Länder'!$B$5:$B$164,A48)</x:f>
        <x:v>29.499</x:v>
      </x:c>
      <x:c r="U48" s="75" t="n">
        <x:f>IF(ISNUMBER(C48),MAX(C48,R48),IF(ISNUMBER(M48),MAX(M48,R48),R48))</x:f>
        <x:v>421</x:v>
      </x:c>
      <x:c r="V48" s="12" t="str">
        <x:f>IF(ISNUMBER(C48),IF(C48&gt;=R48,"Landeswert (AsylbLG nicht zusätzlich)","AsylbLG netto &gt; Landeswert"),IF(ISNUMBER(M48),IF(M48&gt;=R48,"Teilwert als Mindestbasis","AsylbLG netto als Mindestbasis"),"AsylbLG netto als Mindestbasis"))</x:f>
        <x:v>Landeswert (AsylbLG nicht zusätzlich)</x:v>
      </x:c>
    </x:row>
    <x:row r="49">
      <x:c r="A49" s="16" t="n">
        <x:v>2018</x:v>
      </x:c>
      <x:c r="B49" s="12" t="str">
        <x:v>Thüringen</x:v>
      </x:c>
      <x:c r="C49" s="14" t="n">
        <x:v>205.5</x:v>
      </x:c>
      <x:c r="D49" s="12" t="str">
        <x:v>Ist/zuordenbare Ausgaben</x:v>
      </x:c>
      <x:c r="E49" s="14"/>
      <x:c r="F49" s="14"/>
      <x:c r="G49" s="14"/>
      <x:c r="H49" s="12" t="str">
        <x:v>unklar</x:v>
      </x:c>
      <x:c r="I49" s="12" t="str">
        <x:v>Nur eindeutig flüchtlingsbedingt zuordenbare Ausgaben; weitere nicht abgrenzbare Ausgaben kommen hinzu.</x:v>
      </x:c>
      <x:c r="J49" s="12" t="str">
        <x:v>BT-Drs. 19/10650</x:v>
      </x:c>
      <x:c r="K49" s="12" t="str">
        <x:v>https://dserver.bundestag.de/btd/19/106/1910650.pdf</x:v>
      </x:c>
      <x:c r="L49" s="14" t="str">
        <x:f>IF(AND(ISNUMBER(C49),ISNUMBER(E49)),C49-E49,"")</x:f>
      </x:c>
      <x:c r="M49" s="14"/>
      <x:c r="N49" s="12"/>
      <x:c r="O49" s="12" t="str">
        <x:f>IF(ISNUMBER(C49),"Gesamt-/breiter Wert gefunden",IF(ISNUMBER(M49),"Nur Teil-/Mindestwert","Keine Gesamtsumme im BT-Bericht/Zusatzquellen"))</x:f>
        <x:v>Gesamt-/breiter Wert gefunden</x:v>
      </x:c>
      <x:c r="P49" s="12"/>
      <x:c r="Q49" s="12"/>
      <x:c r="R49" s="75" t="n">
        <x:f>SUMIFS('AsylbLG Länder'!$G$5:$G$164,'AsylbLG Länder'!$A$5:$A$164,B49,'AsylbLG Länder'!$B$5:$B$164,A49)</x:f>
        <x:v>61.833</x:v>
      </x:c>
      <x:c r="S49" s="75" t="n">
        <x:f>SUMIFS('AsylbLG Länder'!$C$5:$C$164,'AsylbLG Länder'!$A$5:$A$164,B49,'AsylbLG Länder'!$B$5:$B$164,A49)</x:f>
        <x:v>0</x:v>
      </x:c>
      <x:c r="T49" s="75" t="n">
        <x:f>SUMIFS('AsylbLG Länder'!$D$5:$D$164,'AsylbLG Länder'!$A$5:$A$164,B49,'AsylbLG Länder'!$B$5:$B$164,A49)</x:f>
        <x:v>64.958</x:v>
      </x:c>
      <x:c r="U49" s="75" t="n">
        <x:f>IF(ISNUMBER(C49),MAX(C49,R49),IF(ISNUMBER(M49),MAX(M49,R49),R49))</x:f>
        <x:v>205.5</x:v>
      </x:c>
      <x:c r="V49" s="12" t="str">
        <x:f>IF(ISNUMBER(C49),IF(C49&gt;=R49,"Landeswert (AsylbLG nicht zusätzlich)","AsylbLG netto &gt; Landeswert"),IF(ISNUMBER(M49),IF(M49&gt;=R49,"Teilwert als Mindestbasis","AsylbLG netto als Mindestbasis"),"AsylbLG netto als Mindestbasis"))</x:f>
        <x:v>Landeswert (AsylbLG nicht zusätzlich)</x:v>
      </x:c>
    </x:row>
    <x:row r="50">
      <x:c r="A50" s="16" t="n">
        <x:v>2019</x:v>
      </x:c>
      <x:c r="B50" s="12" t="str">
        <x:v>Baden-Württemberg</x:v>
      </x:c>
      <x:c r="C50" s="14"/>
      <x:c r="D50" s="12" t="str"/>
      <x:c r="E50" s="14"/>
      <x:c r="F50" s="14"/>
      <x:c r="G50" s="14"/>
      <x:c r="H50" s="12" t="str">
        <x:v>unklar</x:v>
      </x:c>
      <x:c r="I50" s="12" t="str">
        <x:v>Baden-Württemberg 2019: mindestens 788 Mio. € in ausdrücklich getrennten Kostenblöcken; kein vollständiger Gesamtwert.</x:v>
      </x:c>
      <x:c r="J50" s="12" t="str">
        <x:v>BT-Drs. 19/19780</x:v>
      </x:c>
      <x:c r="K50" s="12" t="str">
        <x:v>https://dserver.bundestag.de/btd/19/197/1919780.pdf</x:v>
      </x:c>
      <x:c r="L50" s="14" t="str">
        <x:f>IF(AND(ISNUMBER(C50),ISNUMBER(E50)),C50-E50,"")</x:f>
      </x:c>
      <x:c r="M50" s="14" t="n">
        <x:v>788</x:v>
      </x:c>
      <x:c r="N50" s="12" t="str">
        <x:v>Teil-/Mindestwert: 144 Mio. € Erstaufnahme + 284 Mio. € vorläufige Unterbringung + 200 Mio. € UMA + 160 Mio. € Integrationsmittel an Kommunen. Weitere soziale, Sprach-, schulische und vorschulische Kosten kommen hinzu.</x:v>
      </x:c>
      <x:c r="O50" s="12" t="str">
        <x:f>IF(ISNUMBER(C50),"Gesamt-/breiter Wert gefunden",IF(ISNUMBER(M50),"Nur Teil-/Mindestwert","Keine Gesamtsumme im BT-Bericht/Zusatzquellen"))</x:f>
        <x:v>Nur Teil-/Mindestwert</x:v>
      </x:c>
      <x:c r="P50" s="12" t="str">
        <x:v>BT-Drs. 19/19780</x:v>
      </x:c>
      <x:c r="Q50" s="12" t="str">
        <x:v>https://dserver.bundestag.de/btd/19/197/1919780.pdf</x:v>
      </x:c>
      <x:c r="R50" s="75" t="n">
        <x:f>SUMIFS('AsylbLG Länder'!$G$5:$G$164,'AsylbLG Länder'!$A$5:$A$164,B50,'AsylbLG Länder'!$B$5:$B$164,A50)</x:f>
        <x:v>380.488</x:v>
      </x:c>
      <x:c r="S50" s="75" t="n">
        <x:f>SUMIFS('AsylbLG Länder'!$C$5:$C$164,'AsylbLG Länder'!$A$5:$A$164,B50,'AsylbLG Länder'!$B$5:$B$164,A50)</x:f>
        <x:v>306.892</x:v>
      </x:c>
      <x:c r="T50" s="75" t="n">
        <x:f>SUMIFS('AsylbLG Länder'!$D$5:$D$164,'AsylbLG Länder'!$A$5:$A$164,B50,'AsylbLG Länder'!$B$5:$B$164,A50)</x:f>
        <x:v>83.031</x:v>
      </x:c>
      <x:c r="U50" s="75" t="n">
        <x:f>IF(ISNUMBER(C50),MAX(C50,R50),IF(ISNUMBER(M50),MAX(M50,R50),R50))</x:f>
        <x:v>788</x:v>
      </x:c>
      <x:c r="V50" s="12" t="str">
        <x:f>IF(ISNUMBER(C50),IF(C50&gt;=R50,"Landeswert (AsylbLG nicht zusätzlich)","AsylbLG netto &gt; Landeswert"),IF(ISNUMBER(M50),IF(M50&gt;=R50,"Teilwert als Mindestbasis","AsylbLG netto als Mindestbasis"),"AsylbLG netto als Mindestbasis"))</x:f>
        <x:v>Teilwert als Mindestbasis</x:v>
      </x:c>
    </x:row>
    <x:row r="51">
      <x:c r="A51" s="16" t="n">
        <x:v>2019</x:v>
      </x:c>
      <x:c r="B51" s="12" t="str">
        <x:v>Bayern</x:v>
      </x:c>
      <x:c r="C51" s="14" t="n">
        <x:v>1247.7</x:v>
      </x:c>
      <x:c r="D51" s="12" t="str">
        <x:v>Ist, Teilbereich Asyl / ausgewiesene Gesamtsumme</x:v>
      </x:c>
      <x:c r="E51" s="14"/>
      <x:c r="F51" s="14"/>
      <x:c r="G51" s="14"/>
      <x:c r="H51" s="12" t="str">
        <x:v>unklar</x:v>
      </x:c>
      <x:c r="I51" s="12" t="str">
        <x:v>Bayerische Staatsregierung weist für 2019 im Teilbereich Asyl eine Gesamtsumme der Ist-Ausgaben von 1.247,7 Mio. € aus.</x:v>
      </x:c>
      <x:c r="J51" s="12" t="str">
        <x:v>BT-Drs. 19/19780</x:v>
      </x:c>
      <x:c r="K51" s="12" t="str">
        <x:v>https://dserver.bundestag.de/btd/19/197/1919780.pdf</x:v>
      </x:c>
      <x:c r="L51" s="14" t="str">
        <x:f>IF(AND(ISNUMBER(C51),ISNUMBER(E51)),C51-E51,"")</x:f>
      </x:c>
      <x:c r="M51" s="14"/>
      <x:c r="N51" s="12"/>
      <x:c r="O51" s="12" t="str">
        <x:f>IF(ISNUMBER(C51),"Gesamt-/breiter Wert gefunden",IF(ISNUMBER(M51),"Nur Teil-/Mindestwert","Keine Gesamtsumme im BT-Bericht/Zusatzquellen"))</x:f>
        <x:v>Gesamt-/breiter Wert gefunden</x:v>
      </x:c>
      <x:c r="P51" s="12" t="str">
        <x:v>Bayerischer Landtag, Drs. 18/6757</x:v>
      </x:c>
      <x:c r="Q51" s="12" t="str">
        <x:v>https://www.bayern.landtag.de/www/ElanTextAblage_WP18/Drucksachen/Schriftliche%20Anfragen/18_0006757.pdf</x:v>
      </x:c>
      <x:c r="R51" s="75" t="n">
        <x:f>SUMIFS('AsylbLG Länder'!$G$5:$G$164,'AsylbLG Länder'!$A$5:$A$164,B51,'AsylbLG Länder'!$B$5:$B$164,A51)</x:f>
        <x:v>730.466</x:v>
      </x:c>
      <x:c r="S51" s="75" t="n">
        <x:f>SUMIFS('AsylbLG Länder'!$C$5:$C$164,'AsylbLG Länder'!$A$5:$A$164,B51,'AsylbLG Länder'!$B$5:$B$164,A51)</x:f>
        <x:v>425.599</x:v>
      </x:c>
      <x:c r="T51" s="75" t="n">
        <x:f>SUMIFS('AsylbLG Länder'!$D$5:$D$164,'AsylbLG Länder'!$A$5:$A$164,B51,'AsylbLG Länder'!$B$5:$B$164,A51)</x:f>
        <x:v>312.853</x:v>
      </x:c>
      <x:c r="U51" s="75" t="n">
        <x:f>IF(ISNUMBER(C51),MAX(C51,R51),IF(ISNUMBER(M51),MAX(M51,R51),R51))</x:f>
        <x:v>1247.7</x:v>
      </x:c>
      <x:c r="V51" s="12" t="str">
        <x:f>IF(ISNUMBER(C51),IF(C51&gt;=R51,"Landeswert (AsylbLG nicht zusätzlich)","AsylbLG netto &gt; Landeswert"),IF(ISNUMBER(M51),IF(M51&gt;=R51,"Teilwert als Mindestbasis","AsylbLG netto als Mindestbasis"),"AsylbLG netto als Mindestbasis"))</x:f>
        <x:v>Landeswert (AsylbLG nicht zusätzlich)</x:v>
      </x:c>
    </x:row>
    <x:row r="52">
      <x:c r="A52" s="16" t="n">
        <x:v>2019</x:v>
      </x:c>
      <x:c r="B52" s="12" t="str">
        <x:v>Berlin</x:v>
      </x:c>
      <x:c r="C52" s="14"/>
      <x:c r="D52" s="12" t="str"/>
      <x:c r="E52" s="14"/>
      <x:c r="F52" s="14"/>
      <x:c r="G52" s="14"/>
      <x:c r="H52" s="12" t="str">
        <x:v>unklar</x:v>
      </x:c>
      <x:c r="I52" s="12" t="str">
        <x:v>Berlin 2019: Bundesbericht summiert die dargestellten Blöcke auf 646,1 Mio. €. Als Mindestwert verwendet.</x:v>
      </x:c>
      <x:c r="J52" s="12" t="str">
        <x:v>BT-Drs. 19/19780</x:v>
      </x:c>
      <x:c r="K52" s="12" t="str">
        <x:v>https://dserver.bundestag.de/btd/19/197/1919780.pdf</x:v>
      </x:c>
      <x:c r="L52" s="14" t="str">
        <x:f>IF(AND(ISNUMBER(C52),ISNUMBER(E52)),C52-E52,"")</x:f>
      </x:c>
      <x:c r="M52" s="14" t="n">
        <x:v>646.1</x:v>
      </x:c>
      <x:c r="N52" s="12" t="str">
        <x:v>Teil-/Mindestwert: 380,3 Mio. € AsylbLG + 34,8 Mio. € SGB VIII + 231,0 Mio. € Integrationsleistungen/Kita.</x:v>
      </x:c>
      <x:c r="O52" s="12" t="str">
        <x:f>IF(ISNUMBER(C52),"Gesamt-/breiter Wert gefunden",IF(ISNUMBER(M52),"Nur Teil-/Mindestwert","Keine Gesamtsumme im BT-Bericht/Zusatzquellen"))</x:f>
        <x:v>Nur Teil-/Mindestwert</x:v>
      </x:c>
      <x:c r="P52" s="12" t="str">
        <x:v>BT-Drs. 19/19780</x:v>
      </x:c>
      <x:c r="Q52" s="12" t="str">
        <x:v>https://dserver.bundestag.de/btd/19/197/1919780.pdf</x:v>
      </x:c>
      <x:c r="R52" s="75" t="n">
        <x:f>SUMIFS('AsylbLG Länder'!$G$5:$G$164,'AsylbLG Länder'!$A$5:$A$164,B52,'AsylbLG Länder'!$B$5:$B$164,A52)</x:f>
        <x:v>387.785</x:v>
      </x:c>
      <x:c r="S52" s="75" t="n">
        <x:f>SUMIFS('AsylbLG Länder'!$C$5:$C$164,'AsylbLG Länder'!$A$5:$A$164,B52,'AsylbLG Länder'!$B$5:$B$164,A52)</x:f>
        <x:v>0</x:v>
      </x:c>
      <x:c r="T52" s="75" t="n">
        <x:f>SUMIFS('AsylbLG Länder'!$D$5:$D$164,'AsylbLG Länder'!$A$5:$A$164,B52,'AsylbLG Länder'!$B$5:$B$164,A52)</x:f>
        <x:v>389.727</x:v>
      </x:c>
      <x:c r="U52" s="75" t="n">
        <x:f>IF(ISNUMBER(C52),MAX(C52,R52),IF(ISNUMBER(M52),MAX(M52,R52),R52))</x:f>
        <x:v>646.1</x:v>
      </x:c>
      <x:c r="V52" s="12" t="str">
        <x:f>IF(ISNUMBER(C52),IF(C52&gt;=R52,"Landeswert (AsylbLG nicht zusätzlich)","AsylbLG netto &gt; Landeswert"),IF(ISNUMBER(M52),IF(M52&gt;=R52,"Teilwert als Mindestbasis","AsylbLG netto als Mindestbasis"),"AsylbLG netto als Mindestbasis"))</x:f>
        <x:v>Teilwert als Mindestbasis</x:v>
      </x:c>
    </x:row>
    <x:row r="53">
      <x:c r="A53" s="16" t="n">
        <x:v>2019</x:v>
      </x:c>
      <x:c r="B53" s="12" t="str">
        <x:v>Brandenburg</x:v>
      </x:c>
      <x:c r="C53" s="14" t="n">
        <x:v>372.1</x:v>
      </x:c>
      <x:c r="D53" s="12" t="str">
        <x:v>Ist, asylbedingte Ausgaben insgesamt</x:v>
      </x:c>
      <x:c r="E53" s="14"/>
      <x:c r="F53" s="14" t="n">
        <x:v>261.7</x:v>
      </x:c>
      <x:c r="G53" s="14"/>
      <x:c r="H53" s="12" t="str">
        <x:v>unklar</x:v>
      </x:c>
      <x:c r="I53" s="12" t="str">
        <x:v>Brandenburg meldet für 2019 asylbedingte Ausgaben insgesamt von 372,1 Mio. €; davon 261,7 Mio. € an Kommunen.</x:v>
      </x:c>
      <x:c r="J53" s="12" t="str">
        <x:v>BT-Drs. 19/19780</x:v>
      </x:c>
      <x:c r="K53" s="12" t="str">
        <x:v>https://dserver.bundestag.de/btd/19/197/1919780.pdf</x:v>
      </x:c>
      <x:c r="L53" s="14" t="str">
        <x:f>IF(AND(ISNUMBER(C53),ISNUMBER(E53)),C53-E53,"")</x:f>
      </x:c>
      <x:c r="M53" s="14"/>
      <x:c r="N53" s="12"/>
      <x:c r="O53" s="12" t="str">
        <x:f>IF(ISNUMBER(C53),"Gesamt-/breiter Wert gefunden",IF(ISNUMBER(M53),"Nur Teil-/Mindestwert","Keine Gesamtsumme im BT-Bericht/Zusatzquellen"))</x:f>
        <x:v>Gesamt-/breiter Wert gefunden</x:v>
      </x:c>
      <x:c r="P53" s="12" t="str">
        <x:v>BT-Drs. 19/19780</x:v>
      </x:c>
      <x:c r="Q53" s="12" t="str">
        <x:v>https://dserver.bundestag.de/btd/19/197/1919780.pdf</x:v>
      </x:c>
      <x:c r="R53" s="75" t="n">
        <x:f>SUMIFS('AsylbLG Länder'!$G$5:$G$164,'AsylbLG Länder'!$A$5:$A$164,B53,'AsylbLG Länder'!$B$5:$B$164,A53)</x:f>
        <x:v>142.517</x:v>
      </x:c>
      <x:c r="S53" s="75" t="n">
        <x:f>SUMIFS('AsylbLG Länder'!$C$5:$C$164,'AsylbLG Länder'!$A$5:$A$164,B53,'AsylbLG Länder'!$B$5:$B$164,A53)</x:f>
        <x:v>117.066</x:v>
      </x:c>
      <x:c r="T53" s="75" t="n">
        <x:f>SUMIFS('AsylbLG Länder'!$D$5:$D$164,'AsylbLG Länder'!$A$5:$A$164,B53,'AsylbLG Länder'!$B$5:$B$164,A53)</x:f>
        <x:v>27.593</x:v>
      </x:c>
      <x:c r="U53" s="75" t="n">
        <x:f>IF(ISNUMBER(C53),MAX(C53,R53),IF(ISNUMBER(M53),MAX(M53,R53),R53))</x:f>
        <x:v>372.1</x:v>
      </x:c>
      <x:c r="V53" s="12" t="str">
        <x:f>IF(ISNUMBER(C53),IF(C53&gt;=R53,"Landeswert (AsylbLG nicht zusätzlich)","AsylbLG netto &gt; Landeswert"),IF(ISNUMBER(M53),IF(M53&gt;=R53,"Teilwert als Mindestbasis","AsylbLG netto als Mindestbasis"),"AsylbLG netto als Mindestbasis"))</x:f>
        <x:v>Landeswert (AsylbLG nicht zusätzlich)</x:v>
      </x:c>
    </x:row>
    <x:row r="54">
      <x:c r="A54" s="16" t="n">
        <x:v>2019</x:v>
      </x:c>
      <x:c r="B54" s="12" t="str">
        <x:v>Bremen</x:v>
      </x:c>
      <x:c r="C54" s="14"/>
      <x:c r="D54" s="12" t="str"/>
      <x:c r="E54" s="14"/>
      <x:c r="F54" s="14"/>
      <x:c r="G54" s="14"/>
      <x:c r="H54" s="12" t="str">
        <x:v>unklar</x:v>
      </x:c>
      <x:c r="I54" s="12" t="str">
        <x:v>Keine vergleichbare Gesamtsumme im Bericht identifiziert</x:v>
      </x:c>
      <x:c r="J54" s="12" t="str">
        <x:v>BT-Drs. 19/19780</x:v>
      </x:c>
      <x:c r="K54" s="12" t="str">
        <x:v>https://dserver.bundestag.de/btd/19/197/1919780.pdf</x:v>
      </x:c>
      <x:c r="L54" s="14" t="str">
        <x:f>IF(AND(ISNUMBER(C54),ISNUMBER(E54)),C54-E54,"")</x:f>
      </x:c>
      <x:c r="M54" s="14"/>
      <x:c r="N54" s="12"/>
      <x:c r="O54" s="12" t="str">
        <x:f>IF(ISNUMBER(C54),"Gesamt-/breiter Wert gefunden",IF(ISNUMBER(M54),"Nur Teil-/Mindestwert","Keine Gesamtsumme im BT-Bericht/Zusatzquellen"))</x:f>
        <x:v>Keine Gesamtsumme im BT-Bericht/Zusatzquellen</x:v>
      </x:c>
      <x:c r="P54" s="12"/>
      <x:c r="Q54" s="12"/>
      <x:c r="R54" s="75" t="n">
        <x:f>SUMIFS('AsylbLG Länder'!$G$5:$G$164,'AsylbLG Länder'!$A$5:$A$164,B54,'AsylbLG Länder'!$B$5:$B$164,A54)</x:f>
        <x:v>40.062</x:v>
      </x:c>
      <x:c r="S54" s="75" t="n">
        <x:f>SUMIFS('AsylbLG Länder'!$C$5:$C$164,'AsylbLG Länder'!$A$5:$A$164,B54,'AsylbLG Länder'!$B$5:$B$164,A54)</x:f>
        <x:v>35.939</x:v>
      </x:c>
      <x:c r="T54" s="75" t="n">
        <x:f>SUMIFS('AsylbLG Länder'!$D$5:$D$164,'AsylbLG Länder'!$A$5:$A$164,B54,'AsylbLG Länder'!$B$5:$B$164,A54)</x:f>
        <x:v>5.086</x:v>
      </x:c>
      <x:c r="U54" s="75" t="n">
        <x:f>IF(ISNUMBER(C54),MAX(C54,R54),IF(ISNUMBER(M54),MAX(M54,R54),R54))</x:f>
        <x:v>40.062</x:v>
      </x:c>
      <x:c r="V54" s="12" t="str">
        <x:f>IF(ISNUMBER(C54),IF(C54&gt;=R54,"Landeswert (AsylbLG nicht zusätzlich)","AsylbLG netto &gt; Landeswert"),IF(ISNUMBER(M54),IF(M54&gt;=R54,"Teilwert als Mindestbasis","AsylbLG netto als Mindestbasis"),"AsylbLG netto als Mindestbasis"))</x:f>
        <x:v>AsylbLG netto als Mindestbasis</x:v>
      </x:c>
    </x:row>
    <x:row r="55">
      <x:c r="A55" s="16" t="n">
        <x:v>2019</x:v>
      </x:c>
      <x:c r="B55" s="12" t="str">
        <x:v>Hamburg</x:v>
      </x:c>
      <x:c r="C55" s="14"/>
      <x:c r="D55" s="12" t="str"/>
      <x:c r="E55" s="14"/>
      <x:c r="F55" s="14"/>
      <x:c r="G55" s="14"/>
      <x:c r="H55" s="12" t="str">
        <x:v>unklar</x:v>
      </x:c>
      <x:c r="I55" s="12" t="str">
        <x:v>Keine vergleichbare Gesamtsumme im Bericht identifiziert</x:v>
      </x:c>
      <x:c r="J55" s="12" t="str">
        <x:v>BT-Drs. 19/19780</x:v>
      </x:c>
      <x:c r="K55" s="12" t="str">
        <x:v>https://dserver.bundestag.de/btd/19/197/1919780.pdf</x:v>
      </x:c>
      <x:c r="L55" s="14" t="str">
        <x:f>IF(AND(ISNUMBER(C55),ISNUMBER(E55)),C55-E55,"")</x:f>
      </x:c>
      <x:c r="M55" s="14"/>
      <x:c r="N55" s="12"/>
      <x:c r="O55" s="12" t="str">
        <x:f>IF(ISNUMBER(C55),"Gesamt-/breiter Wert gefunden",IF(ISNUMBER(M55),"Nur Teil-/Mindestwert","Keine Gesamtsumme im BT-Bericht/Zusatzquellen"))</x:f>
        <x:v>Keine Gesamtsumme im BT-Bericht/Zusatzquellen</x:v>
      </x:c>
      <x:c r="P55" s="12"/>
      <x:c r="Q55" s="12"/>
      <x:c r="R55" s="75" t="n">
        <x:f>SUMIFS('AsylbLG Länder'!$G$5:$G$164,'AsylbLG Länder'!$A$5:$A$164,B55,'AsylbLG Länder'!$B$5:$B$164,A55)</x:f>
        <x:v>183.829</x:v>
      </x:c>
      <x:c r="S55" s="75" t="n">
        <x:f>SUMIFS('AsylbLG Länder'!$C$5:$C$164,'AsylbLG Länder'!$A$5:$A$164,B55,'AsylbLG Länder'!$B$5:$B$164,A55)</x:f>
        <x:v>185.367</x:v>
      </x:c>
      <x:c r="T55" s="75" t="n">
        <x:f>SUMIFS('AsylbLG Länder'!$D$5:$D$164,'AsylbLG Länder'!$A$5:$A$164,B55,'AsylbLG Länder'!$B$5:$B$164,A55)</x:f>
        <x:v>0</x:v>
      </x:c>
      <x:c r="U55" s="75" t="n">
        <x:f>IF(ISNUMBER(C55),MAX(C55,R55),IF(ISNUMBER(M55),MAX(M55,R55),R55))</x:f>
        <x:v>183.829</x:v>
      </x:c>
      <x:c r="V55" s="12" t="str">
        <x:f>IF(ISNUMBER(C55),IF(C55&gt;=R55,"Landeswert (AsylbLG nicht zusätzlich)","AsylbLG netto &gt; Landeswert"),IF(ISNUMBER(M55),IF(M55&gt;=R55,"Teilwert als Mindestbasis","AsylbLG netto als Mindestbasis"),"AsylbLG netto als Mindestbasis"))</x:f>
        <x:v>AsylbLG netto als Mindestbasis</x:v>
      </x:c>
    </x:row>
    <x:row r="56">
      <x:c r="A56" s="16" t="n">
        <x:v>2019</x:v>
      </x:c>
      <x:c r="B56" s="12" t="str">
        <x:v>Hessen</x:v>
      </x:c>
      <x:c r="C56" s="14" t="n">
        <x:v>985</x:v>
      </x:c>
      <x:c r="D56" s="12" t="str">
        <x:v>Ist</x:v>
      </x:c>
      <x:c r="E56" s="14"/>
      <x:c r="F56" s="14"/>
      <x:c r="G56" s="14"/>
      <x:c r="H56" s="12" t="str">
        <x:v>unklar</x:v>
      </x:c>
      <x:c r="I56" s="12" t="str">
        <x:v>Gesamtausgaben Asyl- und Flüchtlingsbereich rund 985 Mio. €.</x:v>
      </x:c>
      <x:c r="J56" s="12" t="str">
        <x:v>BT-Drs. 19/19780</x:v>
      </x:c>
      <x:c r="K56" s="12" t="str">
        <x:v>https://dserver.bundestag.de/btd/19/197/1919780.pdf</x:v>
      </x:c>
      <x:c r="L56" s="14" t="str">
        <x:f>IF(AND(ISNUMBER(C56),ISNUMBER(E56)),C56-E56,"")</x:f>
      </x:c>
      <x:c r="M56" s="14"/>
      <x:c r="N56" s="12"/>
      <x:c r="O56" s="12" t="str">
        <x:f>IF(ISNUMBER(C56),"Gesamt-/breiter Wert gefunden",IF(ISNUMBER(M56),"Nur Teil-/Mindestwert","Keine Gesamtsumme im BT-Bericht/Zusatzquellen"))</x:f>
        <x:v>Gesamt-/breiter Wert gefunden</x:v>
      </x:c>
      <x:c r="P56" s="12"/>
      <x:c r="Q56" s="12"/>
      <x:c r="R56" s="75" t="n">
        <x:f>SUMIFS('AsylbLG Länder'!$G$5:$G$164,'AsylbLG Länder'!$A$5:$A$164,B56,'AsylbLG Länder'!$B$5:$B$164,A56)</x:f>
        <x:v>385.584</x:v>
      </x:c>
      <x:c r="S56" s="75" t="n">
        <x:f>SUMIFS('AsylbLG Länder'!$C$5:$C$164,'AsylbLG Länder'!$A$5:$A$164,B56,'AsylbLG Länder'!$B$5:$B$164,A56)</x:f>
        <x:v>329.994</x:v>
      </x:c>
      <x:c r="T56" s="75" t="n">
        <x:f>SUMIFS('AsylbLG Länder'!$D$5:$D$164,'AsylbLG Länder'!$A$5:$A$164,B56,'AsylbLG Länder'!$B$5:$B$164,A56)</x:f>
        <x:v>70.859</x:v>
      </x:c>
      <x:c r="U56" s="75" t="n">
        <x:f>IF(ISNUMBER(C56),MAX(C56,R56),IF(ISNUMBER(M56),MAX(M56,R56),R56))</x:f>
        <x:v>985</x:v>
      </x:c>
      <x:c r="V56" s="12" t="str">
        <x:f>IF(ISNUMBER(C56),IF(C56&gt;=R56,"Landeswert (AsylbLG nicht zusätzlich)","AsylbLG netto &gt; Landeswert"),IF(ISNUMBER(M56),IF(M56&gt;=R56,"Teilwert als Mindestbasis","AsylbLG netto als Mindestbasis"),"AsylbLG netto als Mindestbasis"))</x:f>
        <x:v>Landeswert (AsylbLG nicht zusätzlich)</x:v>
      </x:c>
    </x:row>
    <x:row r="57">
      <x:c r="A57" s="16" t="n">
        <x:v>2019</x:v>
      </x:c>
      <x:c r="B57" s="12" t="str">
        <x:v>Mecklenburg-Vorpommern</x:v>
      </x:c>
      <x:c r="C57" s="14" t="n">
        <x:v>175</x:v>
      </x:c>
      <x:c r="D57" s="12" t="str">
        <x:v>Ist, Ausgaben im Zusammenhang mit Asyl- und Flüchtlingspolitik insgesamt</x:v>
      </x:c>
      <x:c r="E57" s="14"/>
      <x:c r="F57" s="14"/>
      <x:c r="G57" s="14"/>
      <x:c r="H57" s="12" t="str">
        <x:v>unklar</x:v>
      </x:c>
      <x:c r="I57" s="12" t="str">
        <x:v>Mecklenburg-Vorpommern meldet 2019 Gesamtausgaben im Zusammenhang mit der Asyl- und Flüchtlingspolitik von rund 175 Mio. €.</x:v>
      </x:c>
      <x:c r="J57" s="12" t="str">
        <x:v>BT-Drs. 19/19780</x:v>
      </x:c>
      <x:c r="K57" s="12" t="str">
        <x:v>https://dserver.bundestag.de/btd/19/197/1919780.pdf</x:v>
      </x:c>
      <x:c r="L57" s="14" t="str">
        <x:f>IF(AND(ISNUMBER(C57),ISNUMBER(E57)),C57-E57,"")</x:f>
      </x:c>
      <x:c r="M57" s="14" t="n">
        <x:v>12.100281</x:v>
      </x:c>
      <x:c r="N57" s="12" t="str">
        <x:v>Vom Land erstattete Gesundheitsversorgung nach Flüchtlingsaufnahmegesetz 2019; sehr enger Teilbereich.</x:v>
      </x:c>
      <x:c r="O57" s="12" t="str">
        <x:f>IF(ISNUMBER(C57),"Gesamt-/breiter Wert gefunden",IF(ISNUMBER(M57),"Nur Teil-/Mindestwert","Keine Gesamtsumme im BT-Bericht/Zusatzquellen"))</x:f>
        <x:v>Gesamt-/breiter Wert gefunden</x:v>
      </x:c>
      <x:c r="P57" s="12" t="str">
        <x:v>BT-Drs. 19/19780</x:v>
      </x:c>
      <x:c r="Q57" s="12" t="str">
        <x:v>https://dserver.bundestag.de/btd/19/197/1919780.pdf</x:v>
      </x:c>
      <x:c r="R57" s="75" t="n">
        <x:f>SUMIFS('AsylbLG Länder'!$G$5:$G$164,'AsylbLG Länder'!$A$5:$A$164,B57,'AsylbLG Länder'!$B$5:$B$164,A57)</x:f>
        <x:v>62.394</x:v>
      </x:c>
      <x:c r="S57" s="75" t="n">
        <x:f>SUMIFS('AsylbLG Länder'!$C$5:$C$164,'AsylbLG Länder'!$A$5:$A$164,B57,'AsylbLG Länder'!$B$5:$B$164,A57)</x:f>
        <x:v>0.422</x:v>
      </x:c>
      <x:c r="T57" s="75" t="n">
        <x:f>SUMIFS('AsylbLG Länder'!$D$5:$D$164,'AsylbLG Länder'!$A$5:$A$164,B57,'AsylbLG Länder'!$B$5:$B$164,A57)</x:f>
        <x:v>64.023</x:v>
      </x:c>
      <x:c r="U57" s="75" t="n">
        <x:f>IF(ISNUMBER(C57),MAX(C57,R57),IF(ISNUMBER(M57),MAX(M57,R57),R57))</x:f>
        <x:v>175</x:v>
      </x:c>
      <x:c r="V57" s="12" t="str">
        <x:f>IF(ISNUMBER(C57),IF(C57&gt;=R57,"Landeswert (AsylbLG nicht zusätzlich)","AsylbLG netto &gt; Landeswert"),IF(ISNUMBER(M57),IF(M57&gt;=R57,"Teilwert als Mindestbasis","AsylbLG netto als Mindestbasis"),"AsylbLG netto als Mindestbasis"))</x:f>
        <x:v>Landeswert (AsylbLG nicht zusätzlich)</x:v>
      </x:c>
    </x:row>
    <x:row r="58">
      <x:c r="A58" s="16" t="n">
        <x:v>2019</x:v>
      </x:c>
      <x:c r="B58" s="12" t="str">
        <x:v>Niedersachsen</x:v>
      </x:c>
      <x:c r="C58" s="14"/>
      <x:c r="D58" s="12" t="str">
        <x:v>Plan-/Erwartungswert - nicht in Mindestbasis</x:v>
      </x:c>
      <x:c r="E58" s="14"/>
      <x:c r="F58" s="14"/>
      <x:c r="G58" s="14"/>
      <x:c r="H58" s="12" t="str">
        <x:v>mittel</x:v>
      </x:c>
      <x:c r="I58" s="12" t="str">
        <x:v>Nur Planwert bzw. Teilmenge; nicht mit Ist-Gesamtsumme gleichsetzen</x:v>
      </x:c>
      <x:c r="J58" s="12" t="str">
        <x:v>BT-Drs. 19/19780</x:v>
      </x:c>
      <x:c r="K58" s="12" t="str">
        <x:v>https://dserver.bundestag.de/btd/19/197/1919780.pdf</x:v>
      </x:c>
      <x:c r="L58" s="14" t="str">
        <x:f>IF(AND(ISNUMBER(C58),ISNUMBER(E58)),C58-E58,"")</x:f>
      </x:c>
      <x:c r="M58" s="14"/>
      <x:c r="N58" s="12"/>
      <x:c r="O58" s="12" t="str">
        <x:v>Planwert separat dokumentiert; operative Mindestbasis nutzt Ist-/Teilwert bzw. AsylbLG-Netto</x:v>
      </x:c>
      <x:c r="P58" s="12"/>
      <x:c r="Q58" s="12"/>
      <x:c r="R58" s="75" t="n">
        <x:f>SUMIFS('AsylbLG Länder'!$G$5:$G$164,'AsylbLG Länder'!$A$5:$A$164,B58,'AsylbLG Länder'!$B$5:$B$164,A58)</x:f>
        <x:v>419.775</x:v>
      </x:c>
      <x:c r="S58" s="75" t="n">
        <x:f>SUMIFS('AsylbLG Länder'!$C$5:$C$164,'AsylbLG Länder'!$A$5:$A$164,B58,'AsylbLG Länder'!$B$5:$B$164,A58)</x:f>
        <x:v>391.32</x:v>
      </x:c>
      <x:c r="T58" s="75" t="n">
        <x:f>SUMIFS('AsylbLG Länder'!$D$5:$D$164,'AsylbLG Länder'!$A$5:$A$164,B58,'AsylbLG Länder'!$B$5:$B$164,A58)</x:f>
        <x:v>42.623</x:v>
      </x:c>
      <x:c r="U58" s="75" t="n">
        <x:f>IF(ISNUMBER(C58),MAX(C58,R58),IF(ISNUMBER(M58),MAX(M58,R58),R58))</x:f>
        <x:v>419.775</x:v>
      </x:c>
      <x:c r="V58" s="12" t="str">
        <x:f>IF(ISNUMBER(C58),IF(C58&gt;=R58,"Landeswert (AsylbLG nicht zusätzlich)","AsylbLG netto &gt; Landeswert"),IF(ISNUMBER(M58),IF(M58&gt;=R58,"Teilwert als Mindestbasis","AsylbLG netto als Mindestbasis"),"AsylbLG netto als Mindestbasis"))</x:f>
        <x:v>AsylbLG netto als Mindestbasis</x:v>
      </x:c>
      <x:c r="W58" t="n">
        <x:v>954.3</x:v>
      </x:c>
    </x:row>
    <x:row r="59">
      <x:c r="A59" s="16" t="n">
        <x:v>2019</x:v>
      </x:c>
      <x:c r="B59" s="12" t="str">
        <x:v>Nordrhein-Westfalen</x:v>
      </x:c>
      <x:c r="C59" s="14" t="n">
        <x:v>2552</x:v>
      </x:c>
      <x:c r="D59" s="12" t="str">
        <x:v>Ist</x:v>
      </x:c>
      <x:c r="E59" s="14"/>
      <x:c r="F59" s="14" t="n">
        <x:v>1599</x:v>
      </x:c>
      <x:c r="G59" s="14"/>
      <x:c r="H59" s="12" t="str">
        <x:v>hoch</x:v>
      </x:c>
      <x:c r="I59" s="12" t="str">
        <x:v>Explizite Ist-/Kostenangabe</x:v>
      </x:c>
      <x:c r="J59" s="12" t="str">
        <x:v>BT-Drs. 19/19780</x:v>
      </x:c>
      <x:c r="K59" s="12" t="str">
        <x:v>https://dserver.bundestag.de/btd/19/197/1919780.pdf</x:v>
      </x:c>
      <x:c r="L59" s="14" t="str">
        <x:f>IF(AND(ISNUMBER(C59),ISNUMBER(E59)),C59-E59,"")</x:f>
      </x:c>
      <x:c r="M59" s="14"/>
      <x:c r="N59" s="12"/>
      <x:c r="O59" s="12" t="str">
        <x:f>IF(ISNUMBER(C59),"Gesamt-/breiter Wert gefunden",IF(ISNUMBER(M59),"Nur Teil-/Mindestwert","Keine Gesamtsumme im BT-Bericht/Zusatzquellen"))</x:f>
        <x:v>Gesamt-/breiter Wert gefunden</x:v>
      </x:c>
      <x:c r="P59" s="12"/>
      <x:c r="Q59" s="12"/>
      <x:c r="R59" s="75" t="n">
        <x:f>SUMIFS('AsylbLG Länder'!$G$5:$G$164,'AsylbLG Länder'!$A$5:$A$164,B59,'AsylbLG Länder'!$B$5:$B$164,A59)</x:f>
        <x:v>800.121</x:v>
      </x:c>
      <x:c r="S59" s="75" t="n">
        <x:f>SUMIFS('AsylbLG Länder'!$C$5:$C$164,'AsylbLG Länder'!$A$5:$A$164,B59,'AsylbLG Länder'!$B$5:$B$164,A59)</x:f>
        <x:v>778.855</x:v>
      </x:c>
      <x:c r="T59" s="75" t="n">
        <x:f>SUMIFS('AsylbLG Länder'!$D$5:$D$164,'AsylbLG Länder'!$A$5:$A$164,B59,'AsylbLG Länder'!$B$5:$B$164,A59)</x:f>
        <x:v>65.588</x:v>
      </x:c>
      <x:c r="U59" s="75" t="n">
        <x:f>IF(ISNUMBER(C59),MAX(C59,R59),IF(ISNUMBER(M59),MAX(M59,R59),R59))</x:f>
        <x:v>2552</x:v>
      </x:c>
      <x:c r="V59" s="12" t="str">
        <x:f>IF(ISNUMBER(C59),IF(C59&gt;=R59,"Landeswert (AsylbLG nicht zusätzlich)","AsylbLG netto &gt; Landeswert"),IF(ISNUMBER(M59),IF(M59&gt;=R59,"Teilwert als Mindestbasis","AsylbLG netto als Mindestbasis"),"AsylbLG netto als Mindestbasis"))</x:f>
        <x:v>Landeswert (AsylbLG nicht zusätzlich)</x:v>
      </x:c>
    </x:row>
    <x:row r="60">
      <x:c r="A60" s="16" t="n">
        <x:v>2019</x:v>
      </x:c>
      <x:c r="B60" s="12" t="str">
        <x:v>Rheinland-Pfalz</x:v>
      </x:c>
      <x:c r="C60" s="14" t="n">
        <x:v>289.90013102</x:v>
      </x:c>
      <x:c r="D60" s="12" t="str">
        <x:v>Ist, asyl-/flüchtlingsbezogene Landesausgaben nach Haushaltstiteln</x:v>
      </x:c>
      <x:c r="E60" s="14"/>
      <x:c r="F60" s="14"/>
      <x:c r="G60" s="14"/>
      <x:c r="H60" s="12" t="str">
        <x:v>unklar</x:v>
      </x:c>
      <x:c r="I60" s="12" t="str">
        <x:v>Amtliche Landtagsantwort aggregiert die asyl-/flüchtlingsbezogenen Ist-Ausgaben nach Haushaltstiteln. Die Landesregierung weist ausdrücklich auf Abgrenzungsunschärfen hin.</x:v>
      </x:c>
      <x:c r="J60" s="12" t="str">
        <x:v>BT-Drs. 19/19780</x:v>
      </x:c>
      <x:c r="K60" s="12" t="str">
        <x:v>https://dserver.bundestag.de/btd/19/197/1919780.pdf</x:v>
      </x:c>
      <x:c r="L60" s="14" t="str">
        <x:f>IF(AND(ISNUMBER(C60),ISNUMBER(E60)),C60-E60,"")</x:f>
      </x:c>
      <x:c r="M60" s="14"/>
      <x:c r="N60" s="12"/>
      <x:c r="O60" s="12" t="str">
        <x:f>IF(ISNUMBER(C60),"Gesamt-/breiter Wert gefunden",IF(ISNUMBER(M60),"Nur Teil-/Mindestwert","Keine Gesamtsumme im BT-Bericht/Zusatzquellen"))</x:f>
        <x:v>Gesamt-/breiter Wert gefunden</x:v>
      </x:c>
      <x:c r="P60" s="12" t="str">
        <x:v>Landtag Rheinland-Pfalz, Drs. 18/9874</x:v>
      </x:c>
      <x:c r="Q60" s="12" t="str">
        <x:v>https://dokumente.landtag.rlp.de/landtag/drucksachen/9874-18.pdf</x:v>
      </x:c>
      <x:c r="R60" s="75" t="n">
        <x:f>SUMIFS('AsylbLG Länder'!$G$5:$G$164,'AsylbLG Länder'!$A$5:$A$164,B60,'AsylbLG Länder'!$B$5:$B$164,A60)</x:f>
        <x:v>147.769</x:v>
      </x:c>
      <x:c r="S60" s="75" t="n">
        <x:f>SUMIFS('AsylbLG Länder'!$C$5:$C$164,'AsylbLG Länder'!$A$5:$A$164,B60,'AsylbLG Länder'!$B$5:$B$164,A60)</x:f>
        <x:v>128.695</x:v>
      </x:c>
      <x:c r="T60" s="75" t="n">
        <x:f>SUMIFS('AsylbLG Länder'!$D$5:$D$164,'AsylbLG Länder'!$A$5:$A$164,B60,'AsylbLG Länder'!$B$5:$B$164,A60)</x:f>
        <x:v>31.139</x:v>
      </x:c>
      <x:c r="U60" s="75" t="n">
        <x:f>IF(ISNUMBER(C60),MAX(C60,R60),IF(ISNUMBER(M60),MAX(M60,R60),R60))</x:f>
        <x:v>289.90013102</x:v>
      </x:c>
      <x:c r="V60" s="12" t="str">
        <x:f>IF(ISNUMBER(C60),IF(C60&gt;=R60,"Landeswert (AsylbLG nicht zusätzlich)","AsylbLG netto &gt; Landeswert"),IF(ISNUMBER(M60),IF(M60&gt;=R60,"Teilwert als Mindestbasis","AsylbLG netto als Mindestbasis"),"AsylbLG netto als Mindestbasis"))</x:f>
        <x:v>Landeswert (AsylbLG nicht zusätzlich)</x:v>
      </x:c>
    </x:row>
    <x:row r="61">
      <x:c r="A61" s="16" t="n">
        <x:v>2019</x:v>
      </x:c>
      <x:c r="B61" s="12" t="str">
        <x:v>Saarland</x:v>
      </x:c>
      <x:c r="C61" s="14"/>
      <x:c r="D61" s="12" t="str"/>
      <x:c r="E61" s="14"/>
      <x:c r="F61" s="14"/>
      <x:c r="G61" s="14"/>
      <x:c r="H61" s="12" t="str">
        <x:v>unklar</x:v>
      </x:c>
      <x:c r="I61" s="12" t="str">
        <x:v>Keine vergleichbare Gesamtsumme im Bericht identifiziert</x:v>
      </x:c>
      <x:c r="J61" s="12" t="str">
        <x:v>BT-Drs. 19/19780</x:v>
      </x:c>
      <x:c r="K61" s="12" t="str">
        <x:v>https://dserver.bundestag.de/btd/19/197/1919780.pdf</x:v>
      </x:c>
      <x:c r="L61" s="14" t="str">
        <x:f>IF(AND(ISNUMBER(C61),ISNUMBER(E61)),C61-E61,"")</x:f>
      </x:c>
      <x:c r="M61" s="14"/>
      <x:c r="N61" s="12"/>
      <x:c r="O61" s="12" t="str">
        <x:f>IF(ISNUMBER(C61),"Gesamt-/breiter Wert gefunden",IF(ISNUMBER(M61),"Nur Teil-/Mindestwert","Keine Gesamtsumme im BT-Bericht/Zusatzquellen"))</x:f>
        <x:v>Keine Gesamtsumme im BT-Bericht/Zusatzquellen</x:v>
      </x:c>
      <x:c r="P61" s="12"/>
      <x:c r="Q61" s="12"/>
      <x:c r="R61" s="75" t="n">
        <x:f>SUMIFS('AsylbLG Länder'!$G$5:$G$164,'AsylbLG Länder'!$A$5:$A$164,B61,'AsylbLG Länder'!$B$5:$B$164,A61)</x:f>
        <x:v>13.017</x:v>
      </x:c>
      <x:c r="S61" s="75" t="n">
        <x:f>SUMIFS('AsylbLG Länder'!$C$5:$C$164,'AsylbLG Länder'!$A$5:$A$164,B61,'AsylbLG Länder'!$B$5:$B$164,A61)</x:f>
        <x:v>3.983</x:v>
      </x:c>
      <x:c r="T61" s="75" t="n">
        <x:f>SUMIFS('AsylbLG Länder'!$D$5:$D$164,'AsylbLG Länder'!$A$5:$A$164,B61,'AsylbLG Länder'!$B$5:$B$164,A61)</x:f>
        <x:v>9.437</x:v>
      </x:c>
      <x:c r="U61" s="75" t="n">
        <x:f>IF(ISNUMBER(C61),MAX(C61,R61),IF(ISNUMBER(M61),MAX(M61,R61),R61))</x:f>
        <x:v>13.017</x:v>
      </x:c>
      <x:c r="V61" s="12" t="str">
        <x:f>IF(ISNUMBER(C61),IF(C61&gt;=R61,"Landeswert (AsylbLG nicht zusätzlich)","AsylbLG netto &gt; Landeswert"),IF(ISNUMBER(M61),IF(M61&gt;=R61,"Teilwert als Mindestbasis","AsylbLG netto als Mindestbasis"),"AsylbLG netto als Mindestbasis"))</x:f>
        <x:v>AsylbLG netto als Mindestbasis</x:v>
      </x:c>
    </x:row>
    <x:row r="62">
      <x:c r="A62" s="16" t="n">
        <x:v>2019</x:v>
      </x:c>
      <x:c r="B62" s="12" t="str">
        <x:v>Sachsen</x:v>
      </x:c>
      <x:c r="C62" s="14" t="n">
        <x:v>485</x:v>
      </x:c>
      <x:c r="D62" s="12" t="str">
        <x:v>Ist, Aufgabe Asyl und Integration im Staatshaushalt</x:v>
      </x:c>
      <x:c r="E62" s="14"/>
      <x:c r="F62" s="14"/>
      <x:c r="G62" s="14"/>
      <x:c r="H62" s="12" t="str">
        <x:v>unklar</x:v>
      </x:c>
      <x:c r="I62" s="12" t="str">
        <x:v>Amtliche Haushaltsrechnung des Freistaats Sachsen. Die Reihe enthält die Aufgabe Asyl und Integration; laut Haushaltsrechnung sind einzelne bestehende Personal- und Mischtitel teilweise nicht vollständig enthalten.</x:v>
      </x:c>
      <x:c r="J62" s="12" t="str">
        <x:v>BT-Drs. 19/19780</x:v>
      </x:c>
      <x:c r="K62" s="12" t="str">
        <x:v>https://dserver.bundestag.de/btd/19/197/1919780.pdf</x:v>
      </x:c>
      <x:c r="L62" s="14" t="str">
        <x:f>IF(AND(ISNUMBER(C62),ISNUMBER(E62)),C62-E62,"")</x:f>
      </x:c>
      <x:c r="M62" s="14"/>
      <x:c r="N62" s="12"/>
      <x:c r="O62" s="12" t="str">
        <x:f>IF(ISNUMBER(C62),"Gesamt-/breiter Wert gefunden",IF(ISNUMBER(M62),"Nur Teil-/Mindestwert","Keine Gesamtsumme im BT-Bericht/Zusatzquellen"))</x:f>
        <x:v>Gesamt-/breiter Wert gefunden</x:v>
      </x:c>
      <x:c r="P62" s="12" t="str">
        <x:v>Sächsisches Staatsministerium der Finanzen, Haushaltsrechnung 2019</x:v>
      </x:c>
      <x:c r="Q62" s="12" t="str">
        <x:v>https://www.finanzen.sachsen.de/download/HHR2019Gesamtbericht.pdf</x:v>
      </x:c>
      <x:c r="R62" s="75" t="n">
        <x:f>SUMIFS('AsylbLG Länder'!$G$5:$G$164,'AsylbLG Länder'!$A$5:$A$164,B62,'AsylbLG Länder'!$B$5:$B$164,A62)</x:f>
        <x:v>287.85</x:v>
      </x:c>
      <x:c r="S62" s="75" t="n">
        <x:f>SUMIFS('AsylbLG Länder'!$C$5:$C$164,'AsylbLG Länder'!$A$5:$A$164,B62,'AsylbLG Länder'!$B$5:$B$164,A62)</x:f>
        <x:v>227.002</x:v>
      </x:c>
      <x:c r="T62" s="75" t="n">
        <x:f>SUMIFS('AsylbLG Länder'!$D$5:$D$164,'AsylbLG Länder'!$A$5:$A$164,B62,'AsylbLG Länder'!$B$5:$B$164,A62)</x:f>
        <x:v>65.23</x:v>
      </x:c>
      <x:c r="U62" s="75" t="n">
        <x:f>IF(ISNUMBER(C62),MAX(C62,R62),IF(ISNUMBER(M62),MAX(M62,R62),R62))</x:f>
        <x:v>485</x:v>
      </x:c>
      <x:c r="V62" s="12" t="str">
        <x:f>IF(ISNUMBER(C62),IF(C62&gt;=R62,"Landeswert (AsylbLG nicht zusätzlich)","AsylbLG netto &gt; Landeswert"),IF(ISNUMBER(M62),IF(M62&gt;=R62,"Teilwert als Mindestbasis","AsylbLG netto als Mindestbasis"),"AsylbLG netto als Mindestbasis"))</x:f>
        <x:v>Landeswert (AsylbLG nicht zusätzlich)</x:v>
      </x:c>
    </x:row>
    <x:row r="63">
      <x:c r="A63" s="16" t="n">
        <x:v>2019</x:v>
      </x:c>
      <x:c r="B63" s="12" t="str">
        <x:v>Sachsen-Anhalt</x:v>
      </x:c>
      <x:c r="C63" s="14" t="n">
        <x:v>207</x:v>
      </x:c>
      <x:c r="D63" s="12" t="str">
        <x:v>Ist</x:v>
      </x:c>
      <x:c r="E63" s="14" t="n">
        <x:v>94</x:v>
      </x:c>
      <x:c r="F63" s="14"/>
      <x:c r="G63" s="14"/>
      <x:c r="H63" s="12" t="str">
        <x:v>hoch</x:v>
      </x:c>
      <x:c r="I63" s="12" t="str">
        <x:v>Explizite Ist-/Kostenangabe</x:v>
      </x:c>
      <x:c r="J63" s="12" t="str">
        <x:v>BT-Drs. 19/19780</x:v>
      </x:c>
      <x:c r="K63" s="12" t="str">
        <x:v>https://dserver.bundestag.de/btd/19/197/1919780.pdf</x:v>
      </x:c>
      <x:c r="L63" s="14" t="n">
        <x:f>IF(AND(ISNUMBER(C63),ISNUMBER(E63)),C63-E63,"")</x:f>
        <x:v>113</x:v>
      </x:c>
      <x:c r="M63" s="14"/>
      <x:c r="N63" s="12"/>
      <x:c r="O63" s="12" t="str">
        <x:f>IF(ISNUMBER(C63),"Gesamt-/breiter Wert gefunden",IF(ISNUMBER(M63),"Nur Teil-/Mindestwert","Keine Gesamtsumme im BT-Bericht/Zusatzquellen"))</x:f>
        <x:v>Gesamt-/breiter Wert gefunden</x:v>
      </x:c>
      <x:c r="P63" s="12"/>
      <x:c r="Q63" s="12"/>
      <x:c r="R63" s="75" t="n">
        <x:f>SUMIFS('AsylbLG Länder'!$G$5:$G$164,'AsylbLG Länder'!$A$5:$A$164,B63,'AsylbLG Länder'!$B$5:$B$164,A63)</x:f>
        <x:v>70.559</x:v>
      </x:c>
      <x:c r="S63" s="75" t="n">
        <x:f>SUMIFS('AsylbLG Länder'!$C$5:$C$164,'AsylbLG Länder'!$A$5:$A$164,B63,'AsylbLG Länder'!$B$5:$B$164,A63)</x:f>
        <x:v>62.22</x:v>
      </x:c>
      <x:c r="T63" s="75" t="n">
        <x:f>SUMIFS('AsylbLG Länder'!$D$5:$D$164,'AsylbLG Länder'!$A$5:$A$164,B63,'AsylbLG Länder'!$B$5:$B$164,A63)</x:f>
        <x:v>12.309</x:v>
      </x:c>
      <x:c r="U63" s="75" t="n">
        <x:f>IF(ISNUMBER(C63),MAX(C63,R63),IF(ISNUMBER(M63),MAX(M63,R63),R63))</x:f>
        <x:v>207</x:v>
      </x:c>
      <x:c r="V63" s="12" t="str">
        <x:f>IF(ISNUMBER(C63),IF(C63&gt;=R63,"Landeswert (AsylbLG nicht zusätzlich)","AsylbLG netto &gt; Landeswert"),IF(ISNUMBER(M63),IF(M63&gt;=R63,"Teilwert als Mindestbasis","AsylbLG netto als Mindestbasis"),"AsylbLG netto als Mindestbasis"))</x:f>
        <x:v>Landeswert (AsylbLG nicht zusätzlich)</x:v>
      </x:c>
    </x:row>
    <x:row r="64">
      <x:c r="A64" s="16" t="n">
        <x:v>2019</x:v>
      </x:c>
      <x:c r="B64" s="12" t="str">
        <x:v>Schleswig-Holstein</x:v>
      </x:c>
      <x:c r="C64" s="14" t="n">
        <x:v>412.4</x:v>
      </x:c>
      <x:c r="D64" s="12" t="str">
        <x:v>Ist</x:v>
      </x:c>
      <x:c r="E64" s="14"/>
      <x:c r="F64" s="14"/>
      <x:c r="G64" s="14"/>
      <x:c r="H64" s="12" t="str">
        <x:v>mittel</x:v>
      </x:c>
      <x:c r="I64" s="12" t="str">
        <x:v>Explizite Ist-/Kostenangabe</x:v>
      </x:c>
      <x:c r="J64" s="12" t="str">
        <x:v>BT-Drs. 19/19780</x:v>
      </x:c>
      <x:c r="K64" s="12" t="str">
        <x:v>https://dserver.bundestag.de/btd/19/197/1919780.pdf</x:v>
      </x:c>
      <x:c r="L64" s="14" t="str">
        <x:f>IF(AND(ISNUMBER(C64),ISNUMBER(E64)),C64-E64,"")</x:f>
      </x:c>
      <x:c r="M64" s="14"/>
      <x:c r="N64" s="12"/>
      <x:c r="O64" s="12" t="str">
        <x:f>IF(ISNUMBER(C64),"Gesamt-/breiter Wert gefunden",IF(ISNUMBER(M64),"Nur Teil-/Mindestwert","Keine Gesamtsumme im BT-Bericht/Zusatzquellen"))</x:f>
        <x:v>Gesamt-/breiter Wert gefunden</x:v>
      </x:c>
      <x:c r="P64" s="12"/>
      <x:c r="Q64" s="12"/>
      <x:c r="R64" s="75" t="n">
        <x:f>SUMIFS('AsylbLG Länder'!$G$5:$G$164,'AsylbLG Länder'!$A$5:$A$164,B64,'AsylbLG Länder'!$B$5:$B$164,A64)</x:f>
        <x:v>166.577</x:v>
      </x:c>
      <x:c r="S64" s="75" t="n">
        <x:f>SUMIFS('AsylbLG Länder'!$C$5:$C$164,'AsylbLG Länder'!$A$5:$A$164,B64,'AsylbLG Länder'!$B$5:$B$164,A64)</x:f>
        <x:v>135.93</x:v>
      </x:c>
      <x:c r="T64" s="75" t="n">
        <x:f>SUMIFS('AsylbLG Länder'!$D$5:$D$164,'AsylbLG Länder'!$A$5:$A$164,B64,'AsylbLG Länder'!$B$5:$B$164,A64)</x:f>
        <x:v>36.72</x:v>
      </x:c>
      <x:c r="U64" s="75" t="n">
        <x:f>IF(ISNUMBER(C64),MAX(C64,R64),IF(ISNUMBER(M64),MAX(M64,R64),R64))</x:f>
        <x:v>412.4</x:v>
      </x:c>
      <x:c r="V64" s="12" t="str">
        <x:f>IF(ISNUMBER(C64),IF(C64&gt;=R64,"Landeswert (AsylbLG nicht zusätzlich)","AsylbLG netto &gt; Landeswert"),IF(ISNUMBER(M64),IF(M64&gt;=R64,"Teilwert als Mindestbasis","AsylbLG netto als Mindestbasis"),"AsylbLG netto als Mindestbasis"))</x:f>
        <x:v>Landeswert (AsylbLG nicht zusätzlich)</x:v>
      </x:c>
    </x:row>
    <x:row r="65">
      <x:c r="A65" s="16" t="n">
        <x:v>2019</x:v>
      </x:c>
      <x:c r="B65" s="12" t="str">
        <x:v>Thüringen</x:v>
      </x:c>
      <x:c r="C65" s="14"/>
      <x:c r="D65" s="12" t="str"/>
      <x:c r="E65" s="14"/>
      <x:c r="F65" s="14"/>
      <x:c r="G65" s="14"/>
      <x:c r="H65" s="12" t="str">
        <x:v>unklar</x:v>
      </x:c>
      <x:c r="I65" s="12" t="str">
        <x:v>Keine vergleichbare Gesamtsumme im Bericht identifiziert</x:v>
      </x:c>
      <x:c r="J65" s="12" t="str">
        <x:v>BT-Drs. 19/19780</x:v>
      </x:c>
      <x:c r="K65" s="12" t="str">
        <x:v>https://dserver.bundestag.de/btd/19/197/1919780.pdf</x:v>
      </x:c>
      <x:c r="L65" s="14" t="str">
        <x:f>IF(AND(ISNUMBER(C65),ISNUMBER(E65)),C65-E65,"")</x:f>
      </x:c>
      <x:c r="M65" s="14"/>
      <x:c r="N65" s="12"/>
      <x:c r="O65" s="12" t="str">
        <x:f>IF(ISNUMBER(C65),"Gesamt-/breiter Wert gefunden",IF(ISNUMBER(M65),"Nur Teil-/Mindestwert","Keine Gesamtsumme im BT-Bericht/Zusatzquellen"))</x:f>
        <x:v>Keine Gesamtsumme im BT-Bericht/Zusatzquellen</x:v>
      </x:c>
      <x:c r="P65" s="12"/>
      <x:c r="Q65" s="12"/>
      <x:c r="R65" s="75" t="n">
        <x:f>SUMIFS('AsylbLG Länder'!$G$5:$G$164,'AsylbLG Länder'!$A$5:$A$164,B65,'AsylbLG Länder'!$B$5:$B$164,A65)</x:f>
        <x:v>55.267</x:v>
      </x:c>
      <x:c r="S65" s="75" t="n">
        <x:f>SUMIFS('AsylbLG Länder'!$C$5:$C$164,'AsylbLG Länder'!$A$5:$A$164,B65,'AsylbLG Länder'!$B$5:$B$164,A65)</x:f>
        <x:v>0</x:v>
      </x:c>
      <x:c r="T65" s="75" t="n">
        <x:f>SUMIFS('AsylbLG Länder'!$D$5:$D$164,'AsylbLG Länder'!$A$5:$A$164,B65,'AsylbLG Länder'!$B$5:$B$164,A65)</x:f>
        <x:v>57.386</x:v>
      </x:c>
      <x:c r="U65" s="75" t="n">
        <x:f>IF(ISNUMBER(C65),MAX(C65,R65),IF(ISNUMBER(M65),MAX(M65,R65),R65))</x:f>
        <x:v>55.267</x:v>
      </x:c>
      <x:c r="V65" s="12" t="str">
        <x:f>IF(ISNUMBER(C65),IF(C65&gt;=R65,"Landeswert (AsylbLG nicht zusätzlich)","AsylbLG netto &gt; Landeswert"),IF(ISNUMBER(M65),IF(M65&gt;=R65,"Teilwert als Mindestbasis","AsylbLG netto als Mindestbasis"),"AsylbLG netto als Mindestbasis"))</x:f>
        <x:v>AsylbLG netto als Mindestbasis</x:v>
      </x:c>
    </x:row>
    <x:row r="66">
      <x:c r="A66" s="16" t="n">
        <x:v>2020</x:v>
      </x:c>
      <x:c r="B66" s="12" t="str">
        <x:v>Baden-Württemberg</x:v>
      </x:c>
      <x:c r="C66" s="14"/>
      <x:c r="D66" s="12" t="str"/>
      <x:c r="E66" s="14"/>
      <x:c r="F66" s="14"/>
      <x:c r="G66" s="14"/>
      <x:c r="H66" s="12" t="str">
        <x:v>unklar</x:v>
      </x:c>
      <x:c r="I66" s="12" t="str">
        <x:v>Baden-Württemberg 2020: mindestens 691 Mio. € aus vier ausdrücklich getrennten Bereichen; kein vollständiger Gesamtwert.</x:v>
      </x:c>
      <x:c r="J66" s="12" t="str">
        <x:v>BT-Drs. 19/30525</x:v>
      </x:c>
      <x:c r="K66" s="12" t="str">
        <x:v>https://dserver.bundestag.de/btd/19/305/1930525.pdf</x:v>
      </x:c>
      <x:c r="L66" s="14" t="str">
        <x:f>IF(AND(ISNUMBER(C66),ISNUMBER(E66)),C66-E66,"")</x:f>
      </x:c>
      <x:c r="M66" s="14" t="n">
        <x:v>691</x:v>
      </x:c>
      <x:c r="N66" s="12" t="str">
        <x:v>Teil-/Mindestwert: 141 Mio. € Erstaufnahme + 329 Mio. € vorläufige Unterbringung + 136 Mio. € UMA + 85 Mio. € Integrationsmittel an Kommunen. Weitere Kostenblöcke kommen hinzu.</x:v>
      </x:c>
      <x:c r="O66" s="12" t="str">
        <x:f>IF(ISNUMBER(C66),"Gesamt-/breiter Wert gefunden",IF(ISNUMBER(M66),"Nur Teil-/Mindestwert","Keine Gesamtsumme im BT-Bericht/Zusatzquellen"))</x:f>
        <x:v>Nur Teil-/Mindestwert</x:v>
      </x:c>
      <x:c r="P66" s="12" t="str">
        <x:v>BT-Drs. 19/30525</x:v>
      </x:c>
      <x:c r="Q66" s="12" t="str">
        <x:v>https://dserver.bundestag.de/btd/19/305/1930525.pdf</x:v>
      </x:c>
      <x:c r="R66" s="75" t="n">
        <x:f>SUMIFS('AsylbLG Länder'!$G$5:$G$164,'AsylbLG Länder'!$A$5:$A$164,B66,'AsylbLG Länder'!$B$5:$B$164,A66)</x:f>
        <x:v>380.402</x:v>
      </x:c>
      <x:c r="S66" s="75" t="n">
        <x:f>SUMIFS('AsylbLG Länder'!$C$5:$C$164,'AsylbLG Länder'!$A$5:$A$164,B66,'AsylbLG Länder'!$B$5:$B$164,A66)</x:f>
        <x:v>312.734</x:v>
      </x:c>
      <x:c r="T66" s="75" t="n">
        <x:f>SUMIFS('AsylbLG Länder'!$D$5:$D$164,'AsylbLG Länder'!$A$5:$A$164,B66,'AsylbLG Länder'!$B$5:$B$164,A66)</x:f>
        <x:v>77.428</x:v>
      </x:c>
      <x:c r="U66" s="75" t="n">
        <x:f>IF(ISNUMBER(C66),MAX(C66,R66),IF(ISNUMBER(M66),MAX(M66,R66),R66))</x:f>
        <x:v>691</x:v>
      </x:c>
      <x:c r="V66" s="12" t="str">
        <x:f>IF(ISNUMBER(C66),IF(C66&gt;=R66,"Landeswert (AsylbLG nicht zusätzlich)","AsylbLG netto &gt; Landeswert"),IF(ISNUMBER(M66),IF(M66&gt;=R66,"Teilwert als Mindestbasis","AsylbLG netto als Mindestbasis"),"AsylbLG netto als Mindestbasis"))</x:f>
        <x:v>Teilwert als Mindestbasis</x:v>
      </x:c>
    </x:row>
    <x:row r="67">
      <x:c r="A67" s="16" t="n">
        <x:v>2020</x:v>
      </x:c>
      <x:c r="B67" s="12" t="str">
        <x:v>Bayern</x:v>
      </x:c>
      <x:c r="C67" s="14"/>
      <x:c r="D67" s="12" t="str"/>
      <x:c r="E67" s="14"/>
      <x:c r="F67" s="14"/>
      <x:c r="G67" s="14"/>
      <x:c r="H67" s="12" t="str">
        <x:v>unklar</x:v>
      </x:c>
      <x:c r="I67" s="12" t="str">
        <x:v>Keine belastbare Gesamtsumme aus dieser Zusatzquelle; Teilwert separat ausgewiesen.</x:v>
      </x:c>
      <x:c r="J67" s="12" t="str">
        <x:v>BT-Drs. 19/30525</x:v>
      </x:c>
      <x:c r="K67" s="12" t="str">
        <x:v>https://dserver.bundestag.de/btd/19/305/1930525.pdf</x:v>
      </x:c>
      <x:c r="L67" s="14" t="str">
        <x:f>IF(AND(ISNUMBER(C67),ISNUMBER(E67)),C67-E67,"")</x:f>
      </x:c>
      <x:c r="M67" s="14"/>
      <x:c r="N67" s="12" t="str">
        <x:v>Planwert für gesetzliche Leistungen Unterbringung/Versorgung im Teilbereich Asyl; nur Referenz. Nicht in der operativen Mindestbasis verwendet.</x:v>
      </x:c>
      <x:c r="O67" s="12" t="str">
        <x:v>Planwert separat; Mindestbasis nutzt AsylbLG-Netto</x:v>
      </x:c>
      <x:c r="P67" s="12" t="str">
        <x:v>Bayerischer Landtag, Einzelplan 03</x:v>
      </x:c>
      <x:c r="Q67" s="12" t="str">
        <x:v>https://www.bayern.landtag.de/fileadmin/Internet_Dokumente/Haushalt_Einzelplaene/Epl03.pdf</x:v>
      </x:c>
      <x:c r="R67" s="75" t="n">
        <x:f>SUMIFS('AsylbLG Länder'!$G$5:$G$164,'AsylbLG Länder'!$A$5:$A$164,B67,'AsylbLG Länder'!$B$5:$B$164,A67)</x:f>
        <x:v>641.027</x:v>
      </x:c>
      <x:c r="S67" s="75" t="n">
        <x:f>SUMIFS('AsylbLG Länder'!$C$5:$C$164,'AsylbLG Länder'!$A$5:$A$164,B67,'AsylbLG Länder'!$B$5:$B$164,A67)</x:f>
        <x:v>381.267</x:v>
      </x:c>
      <x:c r="T67" s="75" t="n">
        <x:f>SUMIFS('AsylbLG Länder'!$D$5:$D$164,'AsylbLG Länder'!$A$5:$A$164,B67,'AsylbLG Länder'!$B$5:$B$164,A67)</x:f>
        <x:v>289.936</x:v>
      </x:c>
      <x:c r="U67" s="75" t="n">
        <x:f>IF(ISNUMBER(C67),MAX(C67,R67),IF(ISNUMBER(M67),MAX(M67,R67),R67))</x:f>
        <x:v>641.027</x:v>
      </x:c>
      <x:c r="V67" s="12" t="str">
        <x:f>IF(ISNUMBER(C67),IF(C67&gt;=R67,"Landeswert (AsylbLG nicht zusätzlich)","AsylbLG netto &gt; Landeswert"),IF(ISNUMBER(M67),IF(M67&gt;=R67,"Teilwert als Mindestbasis","AsylbLG netto als Mindestbasis"),"AsylbLG netto als Mindestbasis"))</x:f>
        <x:v>AsylbLG netto als Mindestbasis</x:v>
      </x:c>
      <x:c r="W67" t="n">
        <x:v>780.5</x:v>
      </x:c>
    </x:row>
    <x:row r="68">
      <x:c r="A68" s="16" t="n">
        <x:v>2020</x:v>
      </x:c>
      <x:c r="B68" s="12" t="str">
        <x:v>Berlin</x:v>
      </x:c>
      <x:c r="C68" s="14"/>
      <x:c r="D68" s="12" t="str"/>
      <x:c r="E68" s="14"/>
      <x:c r="F68" s="14"/>
      <x:c r="G68" s="14"/>
      <x:c r="H68" s="12" t="str">
        <x:v>unklar</x:v>
      </x:c>
      <x:c r="I68" s="12" t="str">
        <x:v>Berlin 2020: Bundesbericht summiert die dargestellten Blöcke auf 519,8 Mio. €; als Mindestwert verwendet.</x:v>
      </x:c>
      <x:c r="J68" s="12" t="str">
        <x:v>BT-Drs. 19/30525</x:v>
      </x:c>
      <x:c r="K68" s="12" t="str">
        <x:v>https://dserver.bundestag.de/btd/19/305/1930525.pdf</x:v>
      </x:c>
      <x:c r="L68" s="14" t="str">
        <x:f>IF(AND(ISNUMBER(C68),ISNUMBER(E68)),C68-E68,"")</x:f>
      </x:c>
      <x:c r="M68" s="14" t="n">
        <x:v>519.8</x:v>
      </x:c>
      <x:c r="N68" s="12" t="str">
        <x:v>Teil-/Mindestwert: 392,2 Mio. € AsylbLG + 27,3 Mio. € SGB VIII + 100,3 Mio. € Integrationsleistungen.</x:v>
      </x:c>
      <x:c r="O68" s="12" t="str">
        <x:f>IF(ISNUMBER(C68),"Gesamt-/breiter Wert gefunden",IF(ISNUMBER(M68),"Nur Teil-/Mindestwert","Keine Gesamtsumme im BT-Bericht/Zusatzquellen"))</x:f>
        <x:v>Nur Teil-/Mindestwert</x:v>
      </x:c>
      <x:c r="P68" s="12" t="str">
        <x:v>BT-Drs. 19/30525</x:v>
      </x:c>
      <x:c r="Q68" s="12" t="str">
        <x:v>https://dserver.bundestag.de/btd/19/305/1930525.pdf</x:v>
      </x:c>
      <x:c r="R68" s="75" t="n">
        <x:f>SUMIFS('AsylbLG Länder'!$G$5:$G$164,'AsylbLG Länder'!$A$5:$A$164,B68,'AsylbLG Länder'!$B$5:$B$164,A68)</x:f>
        <x:v>395.302</x:v>
      </x:c>
      <x:c r="S68" s="75" t="n">
        <x:f>SUMIFS('AsylbLG Länder'!$C$5:$C$164,'AsylbLG Länder'!$A$5:$A$164,B68,'AsylbLG Länder'!$B$5:$B$164,A68)</x:f>
        <x:v>0</x:v>
      </x:c>
      <x:c r="T68" s="75" t="n">
        <x:f>SUMIFS('AsylbLG Länder'!$D$5:$D$164,'AsylbLG Länder'!$A$5:$A$164,B68,'AsylbLG Länder'!$B$5:$B$164,A68)</x:f>
        <x:v>397.451</x:v>
      </x:c>
      <x:c r="U68" s="75" t="n">
        <x:f>IF(ISNUMBER(C68),MAX(C68,R68),IF(ISNUMBER(M68),MAX(M68,R68),R68))</x:f>
        <x:v>519.8</x:v>
      </x:c>
      <x:c r="V68" s="12" t="str">
        <x:f>IF(ISNUMBER(C68),IF(C68&gt;=R68,"Landeswert (AsylbLG nicht zusätzlich)","AsylbLG netto &gt; Landeswert"),IF(ISNUMBER(M68),IF(M68&gt;=R68,"Teilwert als Mindestbasis","AsylbLG netto als Mindestbasis"),"AsylbLG netto als Mindestbasis"))</x:f>
        <x:v>Teilwert als Mindestbasis</x:v>
      </x:c>
    </x:row>
    <x:row r="69">
      <x:c r="A69" s="16" t="n">
        <x:v>2020</x:v>
      </x:c>
      <x:c r="B69" s="12" t="str">
        <x:v>Brandenburg</x:v>
      </x:c>
      <x:c r="C69" s="14" t="n">
        <x:v>388</x:v>
      </x:c>
      <x:c r="D69" s="12" t="str">
        <x:v>Ist, asylbedingte Ausgaben insgesamt</x:v>
      </x:c>
      <x:c r="E69" s="14"/>
      <x:c r="F69" s="14"/>
      <x:c r="G69" s="14"/>
      <x:c r="H69" s="12" t="str">
        <x:v>unklar</x:v>
      </x:c>
      <x:c r="I69" s="12" t="str">
        <x:v>Brandenburg meldet für 2020 asylbedingte Ausgaben insgesamt von 388,0 Mio. €; Bundeserstattungen 51,7 Mio. €.</x:v>
      </x:c>
      <x:c r="J69" s="12" t="str">
        <x:v>BT-Drs. 19/30525</x:v>
      </x:c>
      <x:c r="K69" s="12" t="str">
        <x:v>https://dserver.bundestag.de/btd/19/305/1930525.pdf</x:v>
      </x:c>
      <x:c r="L69" s="14" t="str">
        <x:f>IF(AND(ISNUMBER(C69),ISNUMBER(E69)),C69-E69,"")</x:f>
      </x:c>
      <x:c r="M69" s="14"/>
      <x:c r="N69" s="12"/>
      <x:c r="O69" s="12" t="str">
        <x:f>IF(ISNUMBER(C69),"Gesamt-/breiter Wert gefunden",IF(ISNUMBER(M69),"Nur Teil-/Mindestwert","Keine Gesamtsumme im BT-Bericht/Zusatzquellen"))</x:f>
        <x:v>Gesamt-/breiter Wert gefunden</x:v>
      </x:c>
      <x:c r="P69" s="12" t="str">
        <x:v>BT-Drs. 19/30525</x:v>
      </x:c>
      <x:c r="Q69" s="12" t="str">
        <x:v>https://dserver.bundestag.de/btd/19/305/1930525.pdf</x:v>
      </x:c>
      <x:c r="R69" s="75" t="n">
        <x:f>SUMIFS('AsylbLG Länder'!$G$5:$G$164,'AsylbLG Länder'!$A$5:$A$164,B69,'AsylbLG Länder'!$B$5:$B$164,A69)</x:f>
        <x:v>156.111</x:v>
      </x:c>
      <x:c r="S69" s="75" t="n">
        <x:f>SUMIFS('AsylbLG Länder'!$C$5:$C$164,'AsylbLG Länder'!$A$5:$A$164,B69,'AsylbLG Länder'!$B$5:$B$164,A69)</x:f>
        <x:v>117.658</x:v>
      </x:c>
      <x:c r="T69" s="75" t="n">
        <x:f>SUMIFS('AsylbLG Länder'!$D$5:$D$164,'AsylbLG Länder'!$A$5:$A$164,B69,'AsylbLG Länder'!$B$5:$B$164,A69)</x:f>
        <x:v>40.788</x:v>
      </x:c>
      <x:c r="U69" s="75" t="n">
        <x:f>IF(ISNUMBER(C69),MAX(C69,R69),IF(ISNUMBER(M69),MAX(M69,R69),R69))</x:f>
        <x:v>388</x:v>
      </x:c>
      <x:c r="V69" s="12" t="str">
        <x:f>IF(ISNUMBER(C69),IF(C69&gt;=R69,"Landeswert (AsylbLG nicht zusätzlich)","AsylbLG netto &gt; Landeswert"),IF(ISNUMBER(M69),IF(M69&gt;=R69,"Teilwert als Mindestbasis","AsylbLG netto als Mindestbasis"),"AsylbLG netto als Mindestbasis"))</x:f>
        <x:v>Landeswert (AsylbLG nicht zusätzlich)</x:v>
      </x:c>
    </x:row>
    <x:row r="70">
      <x:c r="A70" s="16" t="n">
        <x:v>2020</x:v>
      </x:c>
      <x:c r="B70" s="12" t="str">
        <x:v>Bremen</x:v>
      </x:c>
      <x:c r="C70" s="14"/>
      <x:c r="D70" s="12" t="str"/>
      <x:c r="E70" s="14"/>
      <x:c r="F70" s="14"/>
      <x:c r="G70" s="14"/>
      <x:c r="H70" s="12" t="str">
        <x:v>unklar</x:v>
      </x:c>
      <x:c r="I70" s="12" t="str">
        <x:v>Keine vergleichbare Gesamtsumme im Bericht identifiziert</x:v>
      </x:c>
      <x:c r="J70" s="12" t="str">
        <x:v>BT-Drs. 19/30525</x:v>
      </x:c>
      <x:c r="K70" s="12" t="str">
        <x:v>https://dserver.bundestag.de/btd/19/305/1930525.pdf</x:v>
      </x:c>
      <x:c r="L70" s="14" t="str">
        <x:f>IF(AND(ISNUMBER(C70),ISNUMBER(E70)),C70-E70,"")</x:f>
      </x:c>
      <x:c r="M70" s="14"/>
      <x:c r="N70" s="12"/>
      <x:c r="O70" s="12" t="str">
        <x:f>IF(ISNUMBER(C70),"Gesamt-/breiter Wert gefunden",IF(ISNUMBER(M70),"Nur Teil-/Mindestwert","Keine Gesamtsumme im BT-Bericht/Zusatzquellen"))</x:f>
        <x:v>Keine Gesamtsumme im BT-Bericht/Zusatzquellen</x:v>
      </x:c>
      <x:c r="P70" s="12"/>
      <x:c r="Q70" s="12"/>
      <x:c r="R70" s="75" t="n">
        <x:f>SUMIFS('AsylbLG Länder'!$G$5:$G$164,'AsylbLG Länder'!$A$5:$A$164,B70,'AsylbLG Länder'!$B$5:$B$164,A70)</x:f>
        <x:v>41.084</x:v>
      </x:c>
      <x:c r="S70" s="75" t="n">
        <x:f>SUMIFS('AsylbLG Länder'!$C$5:$C$164,'AsylbLG Länder'!$A$5:$A$164,B70,'AsylbLG Länder'!$B$5:$B$164,A70)</x:f>
        <x:v>37.809</x:v>
      </x:c>
      <x:c r="T70" s="75" t="n">
        <x:f>SUMIFS('AsylbLG Länder'!$D$5:$D$164,'AsylbLG Länder'!$A$5:$A$164,B70,'AsylbLG Länder'!$B$5:$B$164,A70)</x:f>
        <x:v>4.273</x:v>
      </x:c>
      <x:c r="U70" s="75" t="n">
        <x:f>IF(ISNUMBER(C70),MAX(C70,R70),IF(ISNUMBER(M70),MAX(M70,R70),R70))</x:f>
        <x:v>41.084</x:v>
      </x:c>
      <x:c r="V70" s="12" t="str">
        <x:f>IF(ISNUMBER(C70),IF(C70&gt;=R70,"Landeswert (AsylbLG nicht zusätzlich)","AsylbLG netto &gt; Landeswert"),IF(ISNUMBER(M70),IF(M70&gt;=R70,"Teilwert als Mindestbasis","AsylbLG netto als Mindestbasis"),"AsylbLG netto als Mindestbasis"))</x:f>
        <x:v>AsylbLG netto als Mindestbasis</x:v>
      </x:c>
    </x:row>
    <x:row r="71">
      <x:c r="A71" s="16" t="n">
        <x:v>2020</x:v>
      </x:c>
      <x:c r="B71" s="12" t="str">
        <x:v>Hamburg</x:v>
      </x:c>
      <x:c r="C71" s="14"/>
      <x:c r="D71" s="12" t="str"/>
      <x:c r="E71" s="14"/>
      <x:c r="F71" s="14"/>
      <x:c r="G71" s="14"/>
      <x:c r="H71" s="12" t="str">
        <x:v>unklar</x:v>
      </x:c>
      <x:c r="I71" s="12" t="str">
        <x:v>Keine vergleichbare Gesamtsumme im Bericht identifiziert</x:v>
      </x:c>
      <x:c r="J71" s="12" t="str">
        <x:v>BT-Drs. 19/30525</x:v>
      </x:c>
      <x:c r="K71" s="12" t="str">
        <x:v>https://dserver.bundestag.de/btd/19/305/1930525.pdf</x:v>
      </x:c>
      <x:c r="L71" s="14" t="str">
        <x:f>IF(AND(ISNUMBER(C71),ISNUMBER(E71)),C71-E71,"")</x:f>
      </x:c>
      <x:c r="M71" s="14"/>
      <x:c r="N71" s="12"/>
      <x:c r="O71" s="12" t="str">
        <x:f>IF(ISNUMBER(C71),"Gesamt-/breiter Wert gefunden",IF(ISNUMBER(M71),"Nur Teil-/Mindestwert","Keine Gesamtsumme im BT-Bericht/Zusatzquellen"))</x:f>
        <x:v>Keine Gesamtsumme im BT-Bericht/Zusatzquellen</x:v>
      </x:c>
      <x:c r="P71" s="12"/>
      <x:c r="Q71" s="12"/>
      <x:c r="R71" s="75" t="n">
        <x:f>SUMIFS('AsylbLG Länder'!$G$5:$G$164,'AsylbLG Länder'!$A$5:$A$164,B71,'AsylbLG Länder'!$B$5:$B$164,A71)</x:f>
        <x:v>174.945</x:v>
      </x:c>
      <x:c r="S71" s="75" t="n">
        <x:f>SUMIFS('AsylbLG Länder'!$C$5:$C$164,'AsylbLG Länder'!$A$5:$A$164,B71,'AsylbLG Länder'!$B$5:$B$164,A71)</x:f>
        <x:v>178.837</x:v>
      </x:c>
      <x:c r="T71" s="75" t="n">
        <x:f>SUMIFS('AsylbLG Länder'!$D$5:$D$164,'AsylbLG Länder'!$A$5:$A$164,B71,'AsylbLG Länder'!$B$5:$B$164,A71)</x:f>
        <x:v>0</x:v>
      </x:c>
      <x:c r="U71" s="75" t="n">
        <x:f>IF(ISNUMBER(C71),MAX(C71,R71),IF(ISNUMBER(M71),MAX(M71,R71),R71))</x:f>
        <x:v>174.945</x:v>
      </x:c>
      <x:c r="V71" s="12" t="str">
        <x:f>IF(ISNUMBER(C71),IF(C71&gt;=R71,"Landeswert (AsylbLG nicht zusätzlich)","AsylbLG netto &gt; Landeswert"),IF(ISNUMBER(M71),IF(M71&gt;=R71,"Teilwert als Mindestbasis","AsylbLG netto als Mindestbasis"),"AsylbLG netto als Mindestbasis"))</x:f>
        <x:v>AsylbLG netto als Mindestbasis</x:v>
      </x:c>
    </x:row>
    <x:row r="72">
      <x:c r="A72" s="16" t="n">
        <x:v>2020</x:v>
      </x:c>
      <x:c r="B72" s="12" t="str">
        <x:v>Hessen</x:v>
      </x:c>
      <x:c r="C72" s="14" t="n">
        <x:v>756</x:v>
      </x:c>
      <x:c r="D72" s="12" t="str">
        <x:v>Ist</x:v>
      </x:c>
      <x:c r="E72" s="14"/>
      <x:c r="F72" s="14"/>
      <x:c r="G72" s="14"/>
      <x:c r="H72" s="12" t="str">
        <x:v>unklar</x:v>
      </x:c>
      <x:c r="I72" s="12" t="str">
        <x:v>Gesamtausgaben Asyl- und Flüchtlingsbereich rund 756 Mio. €.</x:v>
      </x:c>
      <x:c r="J72" s="12" t="str">
        <x:v>BT-Drs. 19/30525</x:v>
      </x:c>
      <x:c r="K72" s="12" t="str">
        <x:v>https://dserver.bundestag.de/btd/19/305/1930525.pdf</x:v>
      </x:c>
      <x:c r="L72" s="14" t="str">
        <x:f>IF(AND(ISNUMBER(C72),ISNUMBER(E72)),C72-E72,"")</x:f>
      </x:c>
      <x:c r="M72" s="14"/>
      <x:c r="N72" s="12"/>
      <x:c r="O72" s="12" t="str">
        <x:f>IF(ISNUMBER(C72),"Gesamt-/breiter Wert gefunden",IF(ISNUMBER(M72),"Nur Teil-/Mindestwert","Keine Gesamtsumme im BT-Bericht/Zusatzquellen"))</x:f>
        <x:v>Gesamt-/breiter Wert gefunden</x:v>
      </x:c>
      <x:c r="P72" s="12"/>
      <x:c r="Q72" s="12"/>
      <x:c r="R72" s="75" t="n">
        <x:f>SUMIFS('AsylbLG Länder'!$G$5:$G$164,'AsylbLG Länder'!$A$5:$A$164,B72,'AsylbLG Länder'!$B$5:$B$164,A72)</x:f>
        <x:v>351.436</x:v>
      </x:c>
      <x:c r="S72" s="75" t="n">
        <x:f>SUMIFS('AsylbLG Länder'!$C$5:$C$164,'AsylbLG Länder'!$A$5:$A$164,B72,'AsylbLG Länder'!$B$5:$B$164,A72)</x:f>
        <x:v>298.77</x:v>
      </x:c>
      <x:c r="T72" s="75" t="n">
        <x:f>SUMIFS('AsylbLG Länder'!$D$5:$D$164,'AsylbLG Länder'!$A$5:$A$164,B72,'AsylbLG Länder'!$B$5:$B$164,A72)</x:f>
        <x:v>68.553</x:v>
      </x:c>
      <x:c r="U72" s="75" t="n">
        <x:f>IF(ISNUMBER(C72),MAX(C72,R72),IF(ISNUMBER(M72),MAX(M72,R72),R72))</x:f>
        <x:v>756</x:v>
      </x:c>
      <x:c r="V72" s="12" t="str">
        <x:f>IF(ISNUMBER(C72),IF(C72&gt;=R72,"Landeswert (AsylbLG nicht zusätzlich)","AsylbLG netto &gt; Landeswert"),IF(ISNUMBER(M72),IF(M72&gt;=R72,"Teilwert als Mindestbasis","AsylbLG netto als Mindestbasis"),"AsylbLG netto als Mindestbasis"))</x:f>
        <x:v>Landeswert (AsylbLG nicht zusätzlich)</x:v>
      </x:c>
    </x:row>
    <x:row r="73">
      <x:c r="A73" s="16" t="n">
        <x:v>2020</x:v>
      </x:c>
      <x:c r="B73" s="12" t="str">
        <x:v>Mecklenburg-Vorpommern</x:v>
      </x:c>
      <x:c r="C73" s="14" t="n">
        <x:v>156</x:v>
      </x:c>
      <x:c r="D73" s="12" t="str">
        <x:v>Ist, Ausgaben im Zusammenhang mit Asyl- und Flüchtlingspolitik insgesamt</x:v>
      </x:c>
      <x:c r="E73" s="14"/>
      <x:c r="F73" s="14"/>
      <x:c r="G73" s="14"/>
      <x:c r="H73" s="12" t="str">
        <x:v>unklar</x:v>
      </x:c>
      <x:c r="I73" s="12" t="str">
        <x:v>Mecklenburg-Vorpommern meldet 2020 Gesamtausgaben im Zusammenhang mit der Asyl- und Flüchtlingspolitik von rund 156 Mio. €.</x:v>
      </x:c>
      <x:c r="J73" s="12" t="str">
        <x:v>BT-Drs. 19/30525</x:v>
      </x:c>
      <x:c r="K73" s="12" t="str">
        <x:v>https://dserver.bundestag.de/btd/19/305/1930525.pdf</x:v>
      </x:c>
      <x:c r="L73" s="14" t="str">
        <x:f>IF(AND(ISNUMBER(C73),ISNUMBER(E73)),C73-E73,"")</x:f>
      </x:c>
      <x:c r="M73" s="14" t="n">
        <x:v>13.730119</x:v>
      </x:c>
      <x:c r="N73" s="12" t="str">
        <x:v>Vom Land erstattete Gesundheitsversorgung nach Flüchtlingsaufnahmegesetz 2020; sehr enger Teilbereich.</x:v>
      </x:c>
      <x:c r="O73" s="12" t="str">
        <x:f>IF(ISNUMBER(C73),"Gesamt-/breiter Wert gefunden",IF(ISNUMBER(M73),"Nur Teil-/Mindestwert","Keine Gesamtsumme im BT-Bericht/Zusatzquellen"))</x:f>
        <x:v>Gesamt-/breiter Wert gefunden</x:v>
      </x:c>
      <x:c r="P73" s="12" t="str">
        <x:v>BT-Drs. 19/30525</x:v>
      </x:c>
      <x:c r="Q73" s="12" t="str">
        <x:v>https://dserver.bundestag.de/btd/19/305/1930525.pdf</x:v>
      </x:c>
      <x:c r="R73" s="75" t="n">
        <x:f>SUMIFS('AsylbLG Länder'!$G$5:$G$164,'AsylbLG Länder'!$A$5:$A$164,B73,'AsylbLG Länder'!$B$5:$B$164,A73)</x:f>
        <x:v>61.995</x:v>
      </x:c>
      <x:c r="S73" s="75" t="n">
        <x:f>SUMIFS('AsylbLG Länder'!$C$5:$C$164,'AsylbLG Länder'!$A$5:$A$164,B73,'AsylbLG Länder'!$B$5:$B$164,A73)</x:f>
        <x:v>0.308</x:v>
      </x:c>
      <x:c r="T73" s="75" t="n">
        <x:f>SUMIFS('AsylbLG Länder'!$D$5:$D$164,'AsylbLG Länder'!$A$5:$A$164,B73,'AsylbLG Länder'!$B$5:$B$164,A73)</x:f>
        <x:v>63.464</x:v>
      </x:c>
      <x:c r="U73" s="75" t="n">
        <x:f>IF(ISNUMBER(C73),MAX(C73,R73),IF(ISNUMBER(M73),MAX(M73,R73),R73))</x:f>
        <x:v>156</x:v>
      </x:c>
      <x:c r="V73" s="12" t="str">
        <x:f>IF(ISNUMBER(C73),IF(C73&gt;=R73,"Landeswert (AsylbLG nicht zusätzlich)","AsylbLG netto &gt; Landeswert"),IF(ISNUMBER(M73),IF(M73&gt;=R73,"Teilwert als Mindestbasis","AsylbLG netto als Mindestbasis"),"AsylbLG netto als Mindestbasis"))</x:f>
        <x:v>Landeswert (AsylbLG nicht zusätzlich)</x:v>
      </x:c>
    </x:row>
    <x:row r="74">
      <x:c r="A74" s="16" t="n">
        <x:v>2020</x:v>
      </x:c>
      <x:c r="B74" s="12" t="str">
        <x:v>Niedersachsen</x:v>
      </x:c>
      <x:c r="C74" s="14"/>
      <x:c r="D74" s="12" t="str">
        <x:v>Plan-/Erwartungswert - nicht in Mindestbasis</x:v>
      </x:c>
      <x:c r="E74" s="14"/>
      <x:c r="F74" s="14"/>
      <x:c r="G74" s="14"/>
      <x:c r="H74" s="12" t="str">
        <x:v>mittel</x:v>
      </x:c>
      <x:c r="I74" s="12" t="str">
        <x:v>Nur Planwert bzw. Teilmenge; nicht mit Ist-Gesamtsumme gleichsetzen</x:v>
      </x:c>
      <x:c r="J74" s="12" t="str">
        <x:v>BT-Drs. 19/30525</x:v>
      </x:c>
      <x:c r="K74" s="12" t="str">
        <x:v>https://dserver.bundestag.de/btd/19/305/1930525.pdf</x:v>
      </x:c>
      <x:c r="L74" s="14" t="str">
        <x:f>IF(AND(ISNUMBER(C74),ISNUMBER(E74)),C74-E74,"")</x:f>
      </x:c>
      <x:c r="M74" s="14"/>
      <x:c r="N74" s="12"/>
      <x:c r="O74" s="12" t="str">
        <x:v>Planwert separat dokumentiert; operative Mindestbasis nutzt Ist-/Teilwert bzw. AsylbLG-Netto</x:v>
      </x:c>
      <x:c r="P74" s="12"/>
      <x:c r="Q74" s="12"/>
      <x:c r="R74" s="75" t="n">
        <x:f>SUMIFS('AsylbLG Länder'!$G$5:$G$164,'AsylbLG Länder'!$A$5:$A$164,B74,'AsylbLG Länder'!$B$5:$B$164,A74)</x:f>
        <x:v>395.499</x:v>
      </x:c>
      <x:c r="S74" s="75" t="n">
        <x:f>SUMIFS('AsylbLG Länder'!$C$5:$C$164,'AsylbLG Länder'!$A$5:$A$164,B74,'AsylbLG Länder'!$B$5:$B$164,A74)</x:f>
        <x:v>366.763</x:v>
      </x:c>
      <x:c r="T74" s="75" t="n">
        <x:f>SUMIFS('AsylbLG Länder'!$D$5:$D$164,'AsylbLG Länder'!$A$5:$A$164,B74,'AsylbLG Länder'!$B$5:$B$164,A74)</x:f>
        <x:v>40.505</x:v>
      </x:c>
      <x:c r="U74" s="75" t="n">
        <x:f>IF(ISNUMBER(C74),MAX(C74,R74),IF(ISNUMBER(M74),MAX(M74,R74),R74))</x:f>
        <x:v>395.499</x:v>
      </x:c>
      <x:c r="V74" s="12" t="str">
        <x:f>IF(ISNUMBER(C74),IF(C74&gt;=R74,"Landeswert (AsylbLG nicht zusätzlich)","AsylbLG netto &gt; Landeswert"),IF(ISNUMBER(M74),IF(M74&gt;=R74,"Teilwert als Mindestbasis","AsylbLG netto als Mindestbasis"),"AsylbLG netto als Mindestbasis"))</x:f>
        <x:v>AsylbLG netto als Mindestbasis</x:v>
      </x:c>
      <x:c r="W74" t="n">
        <x:v>765.5</x:v>
      </x:c>
    </x:row>
    <x:row r="75">
      <x:c r="A75" s="16" t="n">
        <x:v>2020</x:v>
      </x:c>
      <x:c r="B75" s="12" t="str">
        <x:v>Nordrhein-Westfalen</x:v>
      </x:c>
      <x:c r="C75" s="14" t="n">
        <x:v>1867</x:v>
      </x:c>
      <x:c r="D75" s="12" t="str">
        <x:v>Ist</x:v>
      </x:c>
      <x:c r="E75" s="14"/>
      <x:c r="F75" s="14" t="n">
        <x:v>975</x:v>
      </x:c>
      <x:c r="G75" s="14"/>
      <x:c r="H75" s="12" t="str">
        <x:v>hoch</x:v>
      </x:c>
      <x:c r="I75" s="12" t="str">
        <x:v>Explizite Ist-/Kostenangabe</x:v>
      </x:c>
      <x:c r="J75" s="12" t="str">
        <x:v>BT-Drs. 19/30525</x:v>
      </x:c>
      <x:c r="K75" s="12" t="str">
        <x:v>https://dserver.bundestag.de/btd/19/305/1930525.pdf</x:v>
      </x:c>
      <x:c r="L75" s="14" t="str">
        <x:f>IF(AND(ISNUMBER(C75),ISNUMBER(E75)),C75-E75,"")</x:f>
      </x:c>
      <x:c r="M75" s="14"/>
      <x:c r="N75" s="12"/>
      <x:c r="O75" s="12" t="str">
        <x:f>IF(ISNUMBER(C75),"Gesamt-/breiter Wert gefunden",IF(ISNUMBER(M75),"Nur Teil-/Mindestwert","Keine Gesamtsumme im BT-Bericht/Zusatzquellen"))</x:f>
        <x:v>Gesamt-/breiter Wert gefunden</x:v>
      </x:c>
      <x:c r="P75" s="12"/>
      <x:c r="Q75" s="12"/>
      <x:c r="R75" s="75" t="n">
        <x:f>SUMIFS('AsylbLG Länder'!$G$5:$G$164,'AsylbLG Länder'!$A$5:$A$164,B75,'AsylbLG Länder'!$B$5:$B$164,A75)</x:f>
        <x:v>729.382</x:v>
      </x:c>
      <x:c r="S75" s="75" t="n">
        <x:f>SUMIFS('AsylbLG Länder'!$C$5:$C$164,'AsylbLG Länder'!$A$5:$A$164,B75,'AsylbLG Länder'!$B$5:$B$164,A75)</x:f>
        <x:v>707.058</x:v>
      </x:c>
      <x:c r="T75" s="75" t="n">
        <x:f>SUMIFS('AsylbLG Länder'!$D$5:$D$164,'AsylbLG Länder'!$A$5:$A$164,B75,'AsylbLG Länder'!$B$5:$B$164,A75)</x:f>
        <x:v>59.429</x:v>
      </x:c>
      <x:c r="U75" s="75" t="n">
        <x:f>IF(ISNUMBER(C75),MAX(C75,R75),IF(ISNUMBER(M75),MAX(M75,R75),R75))</x:f>
        <x:v>1867</x:v>
      </x:c>
      <x:c r="V75" s="12" t="str">
        <x:f>IF(ISNUMBER(C75),IF(C75&gt;=R75,"Landeswert (AsylbLG nicht zusätzlich)","AsylbLG netto &gt; Landeswert"),IF(ISNUMBER(M75),IF(M75&gt;=R75,"Teilwert als Mindestbasis","AsylbLG netto als Mindestbasis"),"AsylbLG netto als Mindestbasis"))</x:f>
        <x:v>Landeswert (AsylbLG nicht zusätzlich)</x:v>
      </x:c>
    </x:row>
    <x:row r="76">
      <x:c r="A76" s="16" t="n">
        <x:v>2020</x:v>
      </x:c>
      <x:c r="B76" s="12" t="str">
        <x:v>Rheinland-Pfalz</x:v>
      </x:c>
      <x:c r="C76" s="14" t="n">
        <x:v>232.92258623</x:v>
      </x:c>
      <x:c r="D76" s="12" t="str">
        <x:v>Ist, asyl-/flüchtlingsbezogene Landesausgaben nach Haushaltstiteln</x:v>
      </x:c>
      <x:c r="E76" s="14"/>
      <x:c r="F76" s="14"/>
      <x:c r="G76" s="14"/>
      <x:c r="H76" s="12" t="str">
        <x:v>unklar</x:v>
      </x:c>
      <x:c r="I76" s="12" t="str">
        <x:v>Amtliche Landtagsantwort aggregiert die asyl-/flüchtlingsbezogenen Ist-Ausgaben nach Haushaltstiteln. Die Landesregierung weist ausdrücklich auf Abgrenzungsunschärfen hin.</x:v>
      </x:c>
      <x:c r="J76" s="12" t="str">
        <x:v>BT-Drs. 19/30525</x:v>
      </x:c>
      <x:c r="K76" s="12" t="str">
        <x:v>https://dserver.bundestag.de/btd/19/305/1930525.pdf</x:v>
      </x:c>
      <x:c r="L76" s="14" t="str">
        <x:f>IF(AND(ISNUMBER(C76),ISNUMBER(E76)),C76-E76,"")</x:f>
      </x:c>
      <x:c r="M76" s="14"/>
      <x:c r="N76" s="12"/>
      <x:c r="O76" s="12" t="str">
        <x:f>IF(ISNUMBER(C76),"Gesamt-/breiter Wert gefunden",IF(ISNUMBER(M76),"Nur Teil-/Mindestwert","Keine Gesamtsumme im BT-Bericht/Zusatzquellen"))</x:f>
        <x:v>Gesamt-/breiter Wert gefunden</x:v>
      </x:c>
      <x:c r="P76" s="12" t="str">
        <x:v>Landtag Rheinland-Pfalz, Drs. 18/9874</x:v>
      </x:c>
      <x:c r="Q76" s="12" t="str">
        <x:v>https://dokumente.landtag.rlp.de/landtag/drucksachen/9874-18.pdf</x:v>
      </x:c>
      <x:c r="R76" s="75" t="n">
        <x:f>SUMIFS('AsylbLG Länder'!$G$5:$G$164,'AsylbLG Länder'!$A$5:$A$164,B76,'AsylbLG Länder'!$B$5:$B$164,A76)</x:f>
        <x:v>135.868</x:v>
      </x:c>
      <x:c r="S76" s="75" t="n">
        <x:f>SUMIFS('AsylbLG Länder'!$C$5:$C$164,'AsylbLG Länder'!$A$5:$A$164,B76,'AsylbLG Länder'!$B$5:$B$164,A76)</x:f>
        <x:v>114.006</x:v>
      </x:c>
      <x:c r="T76" s="75" t="n">
        <x:f>SUMIFS('AsylbLG Länder'!$D$5:$D$164,'AsylbLG Länder'!$A$5:$A$164,B76,'AsylbLG Länder'!$B$5:$B$164,A76)</x:f>
        <x:v>31.636</x:v>
      </x:c>
      <x:c r="U76" s="75" t="n">
        <x:f>IF(ISNUMBER(C76),MAX(C76,R76),IF(ISNUMBER(M76),MAX(M76,R76),R76))</x:f>
        <x:v>232.92258623</x:v>
      </x:c>
      <x:c r="V76" s="12" t="str">
        <x:f>IF(ISNUMBER(C76),IF(C76&gt;=R76,"Landeswert (AsylbLG nicht zusätzlich)","AsylbLG netto &gt; Landeswert"),IF(ISNUMBER(M76),IF(M76&gt;=R76,"Teilwert als Mindestbasis","AsylbLG netto als Mindestbasis"),"AsylbLG netto als Mindestbasis"))</x:f>
        <x:v>Landeswert (AsylbLG nicht zusätzlich)</x:v>
      </x:c>
    </x:row>
    <x:row r="77">
      <x:c r="A77" s="16" t="n">
        <x:v>2020</x:v>
      </x:c>
      <x:c r="B77" s="12" t="str">
        <x:v>Saarland</x:v>
      </x:c>
      <x:c r="C77" s="14"/>
      <x:c r="D77" s="12" t="str"/>
      <x:c r="E77" s="14"/>
      <x:c r="F77" s="14"/>
      <x:c r="G77" s="14"/>
      <x:c r="H77" s="12" t="str">
        <x:v>unklar</x:v>
      </x:c>
      <x:c r="I77" s="12" t="str">
        <x:v>Keine vergleichbare Gesamtsumme im Bericht identifiziert</x:v>
      </x:c>
      <x:c r="J77" s="12" t="str">
        <x:v>BT-Drs. 19/30525</x:v>
      </x:c>
      <x:c r="K77" s="12" t="str">
        <x:v>https://dserver.bundestag.de/btd/19/305/1930525.pdf</x:v>
      </x:c>
      <x:c r="L77" s="14" t="str">
        <x:f>IF(AND(ISNUMBER(C77),ISNUMBER(E77)),C77-E77,"")</x:f>
      </x:c>
      <x:c r="M77" s="14"/>
      <x:c r="N77" s="12"/>
      <x:c r="O77" s="12" t="str">
        <x:f>IF(ISNUMBER(C77),"Gesamt-/breiter Wert gefunden",IF(ISNUMBER(M77),"Nur Teil-/Mindestwert","Keine Gesamtsumme im BT-Bericht/Zusatzquellen"))</x:f>
        <x:v>Keine Gesamtsumme im BT-Bericht/Zusatzquellen</x:v>
      </x:c>
      <x:c r="P77" s="12"/>
      <x:c r="Q77" s="12"/>
      <x:c r="R77" s="75" t="n">
        <x:f>SUMIFS('AsylbLG Länder'!$G$5:$G$164,'AsylbLG Länder'!$A$5:$A$164,B77,'AsylbLG Länder'!$B$5:$B$164,A77)</x:f>
        <x:v>14.481</x:v>
      </x:c>
      <x:c r="S77" s="75" t="n">
        <x:f>SUMIFS('AsylbLG Länder'!$C$5:$C$164,'AsylbLG Länder'!$A$5:$A$164,B77,'AsylbLG Länder'!$B$5:$B$164,A77)</x:f>
        <x:v>4.965</x:v>
      </x:c>
      <x:c r="T77" s="75" t="n">
        <x:f>SUMIFS('AsylbLG Länder'!$D$5:$D$164,'AsylbLG Länder'!$A$5:$A$164,B77,'AsylbLG Länder'!$B$5:$B$164,A77)</x:f>
        <x:v>9.829</x:v>
      </x:c>
      <x:c r="U77" s="75" t="n">
        <x:f>IF(ISNUMBER(C77),MAX(C77,R77),IF(ISNUMBER(M77),MAX(M77,R77),R77))</x:f>
        <x:v>14.481</x:v>
      </x:c>
      <x:c r="V77" s="12" t="str">
        <x:f>IF(ISNUMBER(C77),IF(C77&gt;=R77,"Landeswert (AsylbLG nicht zusätzlich)","AsylbLG netto &gt; Landeswert"),IF(ISNUMBER(M77),IF(M77&gt;=R77,"Teilwert als Mindestbasis","AsylbLG netto als Mindestbasis"),"AsylbLG netto als Mindestbasis"))</x:f>
        <x:v>AsylbLG netto als Mindestbasis</x:v>
      </x:c>
    </x:row>
    <x:row r="78">
      <x:c r="A78" s="16" t="n">
        <x:v>2020</x:v>
      </x:c>
      <x:c r="B78" s="12" t="str">
        <x:v>Sachsen</x:v>
      </x:c>
      <x:c r="C78" s="14"/>
      <x:c r="D78" s="12" t="str"/>
      <x:c r="E78" s="14"/>
      <x:c r="F78" s="14"/>
      <x:c r="G78" s="14"/>
      <x:c r="H78" s="12" t="str">
        <x:v>unklar</x:v>
      </x:c>
      <x:c r="I78" s="12" t="str">
        <x:v>Keine vergleichbare Gesamtsumme im Bericht identifiziert</x:v>
      </x:c>
      <x:c r="J78" s="12" t="str">
        <x:v>BT-Drs. 19/30525</x:v>
      </x:c>
      <x:c r="K78" s="12" t="str">
        <x:v>https://dserver.bundestag.de/btd/19/305/1930525.pdf</x:v>
      </x:c>
      <x:c r="L78" s="14" t="str">
        <x:f>IF(AND(ISNUMBER(C78),ISNUMBER(E78)),C78-E78,"")</x:f>
      </x:c>
      <x:c r="M78" s="14"/>
      <x:c r="N78" s="12"/>
      <x:c r="O78" s="12" t="str">
        <x:f>IF(ISNUMBER(C78),"Gesamt-/breiter Wert gefunden",IF(ISNUMBER(M78),"Nur Teil-/Mindestwert","Keine Gesamtsumme im BT-Bericht/Zusatzquellen"))</x:f>
        <x:v>Keine Gesamtsumme im BT-Bericht/Zusatzquellen</x:v>
      </x:c>
      <x:c r="P78" s="12"/>
      <x:c r="Q78" s="12"/>
      <x:c r="R78" s="75" t="n">
        <x:f>SUMIFS('AsylbLG Länder'!$G$5:$G$164,'AsylbLG Länder'!$A$5:$A$164,B78,'AsylbLG Länder'!$B$5:$B$164,A78)</x:f>
        <x:v>274.327</x:v>
      </x:c>
      <x:c r="S78" s="75" t="n">
        <x:f>SUMIFS('AsylbLG Länder'!$C$5:$C$164,'AsylbLG Länder'!$A$5:$A$164,B78,'AsylbLG Länder'!$B$5:$B$164,A78)</x:f>
        <x:v>211.328</x:v>
      </x:c>
      <x:c r="T78" s="75" t="n">
        <x:f>SUMIFS('AsylbLG Länder'!$D$5:$D$164,'AsylbLG Länder'!$A$5:$A$164,B78,'AsylbLG Länder'!$B$5:$B$164,A78)</x:f>
        <x:v>68.465</x:v>
      </x:c>
      <x:c r="U78" s="75" t="n">
        <x:f>IF(ISNUMBER(C78),MAX(C78,R78),IF(ISNUMBER(M78),MAX(M78,R78),R78))</x:f>
        <x:v>274.327</x:v>
      </x:c>
      <x:c r="V78" s="12" t="str">
        <x:f>IF(ISNUMBER(C78),IF(C78&gt;=R78,"Landeswert (AsylbLG nicht zusätzlich)","AsylbLG netto &gt; Landeswert"),IF(ISNUMBER(M78),IF(M78&gt;=R78,"Teilwert als Mindestbasis","AsylbLG netto als Mindestbasis"),"AsylbLG netto als Mindestbasis"))</x:f>
        <x:v>AsylbLG netto als Mindestbasis</x:v>
      </x:c>
    </x:row>
    <x:row r="79">
      <x:c r="A79" s="16" t="n">
        <x:v>2020</x:v>
      </x:c>
      <x:c r="B79" s="12" t="str">
        <x:v>Sachsen-Anhalt</x:v>
      </x:c>
      <x:c r="C79" s="14" t="n">
        <x:v>94</x:v>
      </x:c>
      <x:c r="D79" s="12" t="str">
        <x:v>Ist, ohne Personal</x:v>
      </x:c>
      <x:c r="E79" s="14"/>
      <x:c r="F79" s="14"/>
      <x:c r="G79" s="14"/>
      <x:c r="H79" s="12" t="str">
        <x:v>mittel</x:v>
      </x:c>
      <x:c r="I79" s="12" t="str">
        <x:v>Explizite Ist-/Kostenangabe</x:v>
      </x:c>
      <x:c r="J79" s="12" t="str">
        <x:v>BT-Drs. 19/30525</x:v>
      </x:c>
      <x:c r="K79" s="12" t="str">
        <x:v>https://dserver.bundestag.de/btd/19/305/1930525.pdf</x:v>
      </x:c>
      <x:c r="L79" s="14" t="str">
        <x:f>IF(AND(ISNUMBER(C79),ISNUMBER(E79)),C79-E79,"")</x:f>
      </x:c>
      <x:c r="M79" s="14"/>
      <x:c r="N79" s="12"/>
      <x:c r="O79" s="12" t="str">
        <x:f>IF(ISNUMBER(C79),"Gesamt-/breiter Wert gefunden",IF(ISNUMBER(M79),"Nur Teil-/Mindestwert","Keine Gesamtsumme im BT-Bericht/Zusatzquellen"))</x:f>
        <x:v>Gesamt-/breiter Wert gefunden</x:v>
      </x:c>
      <x:c r="P79" s="12"/>
      <x:c r="Q79" s="12"/>
      <x:c r="R79" s="75" t="n">
        <x:f>SUMIFS('AsylbLG Länder'!$G$5:$G$164,'AsylbLG Länder'!$A$5:$A$164,B79,'AsylbLG Länder'!$B$5:$B$164,A79)</x:f>
        <x:v>72.85</x:v>
      </x:c>
      <x:c r="S79" s="75" t="n">
        <x:f>SUMIFS('AsylbLG Länder'!$C$5:$C$164,'AsylbLG Länder'!$A$5:$A$164,B79,'AsylbLG Länder'!$B$5:$B$164,A79)</x:f>
        <x:v>62.714</x:v>
      </x:c>
      <x:c r="T79" s="75" t="n">
        <x:f>SUMIFS('AsylbLG Länder'!$D$5:$D$164,'AsylbLG Länder'!$A$5:$A$164,B79,'AsylbLG Länder'!$B$5:$B$164,A79)</x:f>
        <x:v>12.93</x:v>
      </x:c>
      <x:c r="U79" s="75" t="n">
        <x:f>IF(ISNUMBER(C79),MAX(C79,R79),IF(ISNUMBER(M79),MAX(M79,R79),R79))</x:f>
        <x:v>94</x:v>
      </x:c>
      <x:c r="V79" s="12" t="str">
        <x:f>IF(ISNUMBER(C79),IF(C79&gt;=R79,"Landeswert (AsylbLG nicht zusätzlich)","AsylbLG netto &gt; Landeswert"),IF(ISNUMBER(M79),IF(M79&gt;=R79,"Teilwert als Mindestbasis","AsylbLG netto als Mindestbasis"),"AsylbLG netto als Mindestbasis"))</x:f>
        <x:v>Landeswert (AsylbLG nicht zusätzlich)</x:v>
      </x:c>
    </x:row>
    <x:row r="80">
      <x:c r="A80" s="16" t="n">
        <x:v>2020</x:v>
      </x:c>
      <x:c r="B80" s="12" t="str">
        <x:v>Schleswig-Holstein</x:v>
      </x:c>
      <x:c r="C80" s="14" t="n">
        <x:v>298.6</x:v>
      </x:c>
      <x:c r="D80" s="12" t="str">
        <x:v>Ist</x:v>
      </x:c>
      <x:c r="E80" s="14" t="n">
        <x:v>58.1</x:v>
      </x:c>
      <x:c r="F80" s="14"/>
      <x:c r="G80" s="14"/>
      <x:c r="H80" s="12" t="str">
        <x:v>hoch</x:v>
      </x:c>
      <x:c r="I80" s="12" t="str">
        <x:v>Explizite Ist-/Kostenangabe</x:v>
      </x:c>
      <x:c r="J80" s="12" t="str">
        <x:v>BT-Drs. 19/30525</x:v>
      </x:c>
      <x:c r="K80" s="12" t="str">
        <x:v>https://dserver.bundestag.de/btd/19/305/1930525.pdf</x:v>
      </x:c>
      <x:c r="L80" s="14" t="n">
        <x:f>IF(AND(ISNUMBER(C80),ISNUMBER(E80)),C80-E80,"")</x:f>
        <x:v>240.50000000000003</x:v>
      </x:c>
      <x:c r="M80" s="14"/>
      <x:c r="N80" s="12"/>
      <x:c r="O80" s="12" t="str">
        <x:f>IF(ISNUMBER(C80),"Gesamt-/breiter Wert gefunden",IF(ISNUMBER(M80),"Nur Teil-/Mindestwert","Keine Gesamtsumme im BT-Bericht/Zusatzquellen"))</x:f>
        <x:v>Gesamt-/breiter Wert gefunden</x:v>
      </x:c>
      <x:c r="P80" s="12"/>
      <x:c r="Q80" s="12"/>
      <x:c r="R80" s="75" t="n">
        <x:f>SUMIFS('AsylbLG Länder'!$G$5:$G$164,'AsylbLG Länder'!$A$5:$A$164,B80,'AsylbLG Länder'!$B$5:$B$164,A80)</x:f>
        <x:v>171.856</x:v>
      </x:c>
      <x:c r="S80" s="75" t="n">
        <x:f>SUMIFS('AsylbLG Länder'!$C$5:$C$164,'AsylbLG Länder'!$A$5:$A$164,B80,'AsylbLG Länder'!$B$5:$B$164,A80)</x:f>
        <x:v>176.153</x:v>
      </x:c>
      <x:c r="T80" s="75" t="n">
        <x:f>SUMIFS('AsylbLG Länder'!$D$5:$D$164,'AsylbLG Länder'!$A$5:$A$164,B80,'AsylbLG Länder'!$B$5:$B$164,A80)</x:f>
        <x:v>0</x:v>
      </x:c>
      <x:c r="U80" s="75" t="n">
        <x:f>IF(ISNUMBER(C80),MAX(C80,R80),IF(ISNUMBER(M80),MAX(M80,R80),R80))</x:f>
        <x:v>298.6</x:v>
      </x:c>
      <x:c r="V80" s="12" t="str">
        <x:f>IF(ISNUMBER(C80),IF(C80&gt;=R80,"Landeswert (AsylbLG nicht zusätzlich)","AsylbLG netto &gt; Landeswert"),IF(ISNUMBER(M80),IF(M80&gt;=R80,"Teilwert als Mindestbasis","AsylbLG netto als Mindestbasis"),"AsylbLG netto als Mindestbasis"))</x:f>
        <x:v>Landeswert (AsylbLG nicht zusätzlich)</x:v>
      </x:c>
    </x:row>
    <x:row r="81">
      <x:c r="A81" s="16" t="n">
        <x:v>2020</x:v>
      </x:c>
      <x:c r="B81" s="12" t="str">
        <x:v>Thüringen</x:v>
      </x:c>
      <x:c r="C81" s="14"/>
      <x:c r="D81" s="12" t="str"/>
      <x:c r="E81" s="14"/>
      <x:c r="F81" s="14"/>
      <x:c r="G81" s="14"/>
      <x:c r="H81" s="12" t="str">
        <x:v>unklar</x:v>
      </x:c>
      <x:c r="I81" s="12" t="str">
        <x:v>Keine vergleichbare Gesamtsumme im Bericht identifiziert</x:v>
      </x:c>
      <x:c r="J81" s="12" t="str">
        <x:v>BT-Drs. 19/30525</x:v>
      </x:c>
      <x:c r="K81" s="12" t="str">
        <x:v>https://dserver.bundestag.de/btd/19/305/1930525.pdf</x:v>
      </x:c>
      <x:c r="L81" s="14" t="str">
        <x:f>IF(AND(ISNUMBER(C81),ISNUMBER(E81)),C81-E81,"")</x:f>
      </x:c>
      <x:c r="M81" s="14"/>
      <x:c r="N81" s="12"/>
      <x:c r="O81" s="12" t="str">
        <x:f>IF(ISNUMBER(C81),"Gesamt-/breiter Wert gefunden",IF(ISNUMBER(M81),"Nur Teil-/Mindestwert","Keine Gesamtsumme im BT-Bericht/Zusatzquellen"))</x:f>
        <x:v>Keine Gesamtsumme im BT-Bericht/Zusatzquellen</x:v>
      </x:c>
      <x:c r="P81" s="12"/>
      <x:c r="Q81" s="12"/>
      <x:c r="R81" s="75" t="n">
        <x:f>SUMIFS('AsylbLG Länder'!$G$5:$G$164,'AsylbLG Länder'!$A$5:$A$164,B81,'AsylbLG Länder'!$B$5:$B$164,A81)</x:f>
        <x:v>57.211</x:v>
      </x:c>
      <x:c r="S81" s="75" t="n">
        <x:f>SUMIFS('AsylbLG Länder'!$C$5:$C$164,'AsylbLG Länder'!$A$5:$A$164,B81,'AsylbLG Länder'!$B$5:$B$164,A81)</x:f>
        <x:v>0</x:v>
      </x:c>
      <x:c r="T81" s="75" t="n">
        <x:f>SUMIFS('AsylbLG Länder'!$D$5:$D$164,'AsylbLG Länder'!$A$5:$A$164,B81,'AsylbLG Länder'!$B$5:$B$164,A81)</x:f>
        <x:v>59.501</x:v>
      </x:c>
      <x:c r="U81" s="75" t="n">
        <x:f>IF(ISNUMBER(C81),MAX(C81,R81),IF(ISNUMBER(M81),MAX(M81,R81),R81))</x:f>
        <x:v>57.211</x:v>
      </x:c>
      <x:c r="V81" s="12" t="str">
        <x:f>IF(ISNUMBER(C81),IF(C81&gt;=R81,"Landeswert (AsylbLG nicht zusätzlich)","AsylbLG netto &gt; Landeswert"),IF(ISNUMBER(M81),IF(M81&gt;=R81,"Teilwert als Mindestbasis","AsylbLG netto als Mindestbasis"),"AsylbLG netto als Mindestbasis"))</x:f>
        <x:v>AsylbLG netto als Mindestbasis</x:v>
      </x:c>
    </x:row>
    <x:row r="82">
      <x:c r="A82" s="16" t="n">
        <x:v>2021</x:v>
      </x:c>
      <x:c r="B82" s="12" t="str">
        <x:v>Baden-Württemberg</x:v>
      </x:c>
      <x:c r="C82" s="14"/>
      <x:c r="D82" s="12" t="str"/>
      <x:c r="E82" s="14"/>
      <x:c r="F82" s="14"/>
      <x:c r="G82" s="14" t="n">
        <x:v>400.468</x:v>
      </x:c>
      <x:c r="H82" s="12" t="str">
        <x:v>unklar</x:v>
      </x:c>
      <x:c r="I82" s="12" t="str">
        <x:v>Baden-Württemberg 2021: mindestens 511,4 Mio. € aus getrennten Ausgabenblöcken; kein vollständiger Gesamtwert.</x:v>
      </x:c>
      <x:c r="J82" s="12" t="str">
        <x:v>BT-Drs. 20/2485</x:v>
      </x:c>
      <x:c r="K82" s="12" t="str">
        <x:v>https://dserver.bundestag.de/btd/20/024/2002485.pdf</x:v>
      </x:c>
      <x:c r="L82" s="14" t="str">
        <x:f>IF(AND(ISNUMBER(C82),ISNUMBER(E82)),C82-E82,"")</x:f>
      </x:c>
      <x:c r="M82" s="14" t="n">
        <x:v>511.4</x:v>
      </x:c>
      <x:c r="N82" s="12" t="str">
        <x:v>Teil-/Mindestwert: 140 Mio. € Erstaufnahme + 226 Mio. € vorläufige Unterbringung + 75,4 Mio. € UMA + 70 Mio. € Pakt für Integration. Weitere Kosten für soziale Begleitung, Sprache und Bildung kommen hinzu.</x:v>
      </x:c>
      <x:c r="O82" s="12" t="str">
        <x:f>IF(ISNUMBER(C82),"Gesamt-/breiter Wert gefunden",IF(ISNUMBER(M82),"Nur Teil-/Mindestwert","Keine Gesamtsumme im BT-Bericht/Zusatzquellen"))</x:f>
        <x:v>Nur Teil-/Mindestwert</x:v>
      </x:c>
      <x:c r="P82" s="12" t="str">
        <x:v>BT-Drs. 20/2485</x:v>
      </x:c>
      <x:c r="Q82" s="12" t="str">
        <x:v>https://dserver.bundestag.de/btd/20/024/2002485.pdf</x:v>
      </x:c>
      <x:c r="R82" s="75" t="n">
        <x:f>SUMIFS('AsylbLG Länder'!$G$5:$G$164,'AsylbLG Länder'!$A$5:$A$164,B82,'AsylbLG Länder'!$B$5:$B$164,A82)</x:f>
        <x:v>389.63</x:v>
      </x:c>
      <x:c r="S82" s="75" t="n">
        <x:f>SUMIFS('AsylbLG Länder'!$C$5:$C$164,'AsylbLG Länder'!$A$5:$A$164,B82,'AsylbLG Länder'!$B$5:$B$164,A82)</x:f>
        <x:v>327.82</x:v>
      </x:c>
      <x:c r="T82" s="75" t="n">
        <x:f>SUMIFS('AsylbLG Länder'!$D$5:$D$164,'AsylbLG Länder'!$A$5:$A$164,B82,'AsylbLG Länder'!$B$5:$B$164,A82)</x:f>
        <x:v>72.648</x:v>
      </x:c>
      <x:c r="U82" s="75" t="n">
        <x:f>IF(ISNUMBER(C82),MAX(C82,R82),IF(ISNUMBER(M82),MAX(M82,R82),R82))</x:f>
        <x:v>511.4</x:v>
      </x:c>
      <x:c r="V82" s="12" t="str">
        <x:f>IF(ISNUMBER(C82),IF(C82&gt;=R82,"Landeswert (AsylbLG nicht zusätzlich)","AsylbLG netto &gt; Landeswert"),IF(ISNUMBER(M82),IF(M82&gt;=R82,"Teilwert als Mindestbasis","AsylbLG netto als Mindestbasis"),"AsylbLG netto als Mindestbasis"))</x:f>
        <x:v>Teilwert als Mindestbasis</x:v>
      </x:c>
    </x:row>
    <x:row r="83">
      <x:c r="A83" s="16" t="n">
        <x:v>2021</x:v>
      </x:c>
      <x:c r="B83" s="12" t="str">
        <x:v>Bayern</x:v>
      </x:c>
      <x:c r="C83" s="14"/>
      <x:c r="D83" s="12" t="str"/>
      <x:c r="E83" s="14"/>
      <x:c r="F83" s="14"/>
      <x:c r="G83" s="14" t="n">
        <x:v>645.492</x:v>
      </x:c>
      <x:c r="H83" s="12" t="str">
        <x:v>unklar</x:v>
      </x:c>
      <x:c r="I83" s="12" t="str">
        <x:v>Bayern 2021: amtliche Ist-Auswertung des Zuwanderungs- und Integrationsfonds belegt mindestens 1.151,83 Mio. € aus dem Asyl-Hauptblock und den in der Quelle ausgewiesenen Integrationspositionen.</x:v>
      </x:c>
      <x:c r="J83" s="12" t="str">
        <x:v>BT-Drs. 20/2485</x:v>
      </x:c>
      <x:c r="K83" s="12" t="str">
        <x:v>https://dserver.bundestag.de/btd/20/024/2002485.pdf</x:v>
      </x:c>
      <x:c r="L83" s="14" t="str">
        <x:f>IF(AND(ISNUMBER(C83),ISNUMBER(E83)),C83-E83,"")</x:f>
      </x:c>
      <x:c r="M83" s="14" t="n">
        <x:v>1151.83</x:v>
      </x:c>
      <x:c r="N83" s="12" t="str">
        <x:v>Teil-/Mindestwert aus amtlicher Ist-Auswertung 2021: 1.108,96 Mio. € gesetzliche Leistungen Unterbringung/Versorgung + 42,87 Mio. € ausdrücklich ausgewiesene Integrationsmaßnahmen (1,94 + 33,34 + 2,81 + 4,65 + 0,13). Weitere Fondspositionen können hinzukommen.</x:v>
      </x:c>
      <x:c r="O83" s="12" t="str">
        <x:f>IF(ISNUMBER(C83),"Gesamt-/breiter Wert gefunden",IF(ISNUMBER(M83),"Nur Teil-/Mindestwert","Keine Gesamtsumme im BT-Bericht/Zusatzquellen"))</x:f>
        <x:v>Nur Teil-/Mindestwert</x:v>
      </x:c>
      <x:c r="P83" s="12" t="str">
        <x:v>Bayerischer Landtag, Drs. 18/23863</x:v>
      </x:c>
      <x:c r="Q83" s="12" t="str">
        <x:v>https://www.bayern.landtag.de/www/ElanTextAblage_WP18/Drucksachen/Schriftliche%20Anfragen/18_0023863.pdf</x:v>
      </x:c>
      <x:c r="R83" s="75" t="n">
        <x:f>SUMIFS('AsylbLG Länder'!$G$5:$G$164,'AsylbLG Länder'!$A$5:$A$164,B83,'AsylbLG Länder'!$B$5:$B$164,A83)</x:f>
        <x:v>622.971</x:v>
      </x:c>
      <x:c r="S83" s="75" t="n">
        <x:f>SUMIFS('AsylbLG Länder'!$C$5:$C$164,'AsylbLG Länder'!$A$5:$A$164,B83,'AsylbLG Länder'!$B$5:$B$164,A83)</x:f>
        <x:v>359.67</x:v>
      </x:c>
      <x:c r="T83" s="75" t="n">
        <x:f>SUMIFS('AsylbLG Länder'!$D$5:$D$164,'AsylbLG Länder'!$A$5:$A$164,B83,'AsylbLG Länder'!$B$5:$B$164,A83)</x:f>
        <x:v>285.822</x:v>
      </x:c>
      <x:c r="U83" s="75" t="n">
        <x:f>IF(ISNUMBER(C83),MAX(C83,R83),IF(ISNUMBER(M83),MAX(M83,R83),R83))</x:f>
        <x:v>1151.83</x:v>
      </x:c>
      <x:c r="V83" s="12" t="str">
        <x:f>IF(ISNUMBER(C83),IF(C83&gt;=R83,"Landeswert (AsylbLG nicht zusätzlich)","AsylbLG netto &gt; Landeswert"),IF(ISNUMBER(M83),IF(M83&gt;=R83,"Teilwert als Mindestbasis","AsylbLG netto als Mindestbasis"),"AsylbLG netto als Mindestbasis"))</x:f>
        <x:v>Teilwert als Mindestbasis</x:v>
      </x:c>
    </x:row>
    <x:row r="84">
      <x:c r="A84" s="16" t="n">
        <x:v>2021</x:v>
      </x:c>
      <x:c r="B84" s="12" t="str">
        <x:v>Berlin</x:v>
      </x:c>
      <x:c r="C84" s="14"/>
      <x:c r="D84" s="12" t="str"/>
      <x:c r="E84" s="14"/>
      <x:c r="F84" s="14"/>
      <x:c r="G84" s="14" t="n">
        <x:v>393.624</x:v>
      </x:c>
      <x:c r="H84" s="12" t="str">
        <x:v>unklar</x:v>
      </x:c>
      <x:c r="I84" s="12" t="str">
        <x:v>BT-Bericht weist für Berlin 2021 544,5 Mio. € in den dargestellten Blöcken AsylbLG, SGB VIII und Integration aus; als Mindestwert verwendet.</x:v>
      </x:c>
      <x:c r="J84" s="12" t="str">
        <x:v>BT-Drs. 20/2485</x:v>
      </x:c>
      <x:c r="K84" s="12" t="str">
        <x:v>https://dserver.bundestag.de/btd/20/024/2002485.pdf</x:v>
      </x:c>
      <x:c r="L84" s="14" t="str">
        <x:f>IF(AND(ISNUMBER(C84),ISNUMBER(E84)),C84-E84,"")</x:f>
      </x:c>
      <x:c r="M84" s="14" t="n">
        <x:v>544.5</x:v>
      </x:c>
      <x:c r="N84" s="12" t="str">
        <x:v>Teil-/Mindestwert: AsylbLG 404,6 + SGB VIII 41,6 + Integrationsleistungen 98,3 Mio. €; keine vollständige Gesamtvollkostenreihe.</x:v>
      </x:c>
      <x:c r="O84" s="12" t="str">
        <x:f>IF(ISNUMBER(C84),"Gesamt-/breiter Wert gefunden",IF(ISNUMBER(M84),"Nur Teil-/Mindestwert","Keine Gesamtsumme im BT-Bericht/Zusatzquellen"))</x:f>
        <x:v>Nur Teil-/Mindestwert</x:v>
      </x:c>
      <x:c r="P84" s="12" t="str">
        <x:v>BT-Drs. 20/2485</x:v>
      </x:c>
      <x:c r="Q84" s="12" t="str">
        <x:v>https://dserver.bundestag.de/btd/20/024/2002485.pdf</x:v>
      </x:c>
      <x:c r="R84" s="75" t="n">
        <x:f>SUMIFS('AsylbLG Länder'!$G$5:$G$164,'AsylbLG Länder'!$A$5:$A$164,B84,'AsylbLG Länder'!$B$5:$B$164,A84)</x:f>
        <x:v>389.637</x:v>
      </x:c>
      <x:c r="S84" s="75" t="n">
        <x:f>SUMIFS('AsylbLG Länder'!$C$5:$C$164,'AsylbLG Länder'!$A$5:$A$164,B84,'AsylbLG Länder'!$B$5:$B$164,A84)</x:f>
        <x:v>0</x:v>
      </x:c>
      <x:c r="T84" s="75" t="n">
        <x:f>SUMIFS('AsylbLG Länder'!$D$5:$D$164,'AsylbLG Länder'!$A$5:$A$164,B84,'AsylbLG Länder'!$B$5:$B$164,A84)</x:f>
        <x:v>393.624</x:v>
      </x:c>
      <x:c r="U84" s="75" t="n">
        <x:f>IF(ISNUMBER(C84),MAX(C84,R84),IF(ISNUMBER(M84),MAX(M84,R84),R84))</x:f>
        <x:v>544.5</x:v>
      </x:c>
      <x:c r="V84" s="12" t="str">
        <x:f>IF(ISNUMBER(C84),IF(C84&gt;=R84,"Landeswert (AsylbLG nicht zusätzlich)","AsylbLG netto &gt; Landeswert"),IF(ISNUMBER(M84),IF(M84&gt;=R84,"Teilwert als Mindestbasis","AsylbLG netto als Mindestbasis"),"AsylbLG netto als Mindestbasis"))</x:f>
        <x:v>Teilwert als Mindestbasis</x:v>
      </x:c>
    </x:row>
    <x:row r="85">
      <x:c r="A85" s="16" t="n">
        <x:v>2021</x:v>
      </x:c>
      <x:c r="B85" s="12" t="str">
        <x:v>Brandenburg</x:v>
      </x:c>
      <x:c r="C85" s="14" t="n">
        <x:v>384.4</x:v>
      </x:c>
      <x:c r="D85" s="12" t="str">
        <x:v>Ist, asylbedingte Ausgaben insgesamt</x:v>
      </x:c>
      <x:c r="E85" s="14"/>
      <x:c r="F85" s="14"/>
      <x:c r="G85" s="14" t="n">
        <x:v>162.391</x:v>
      </x:c>
      <x:c r="H85" s="12" t="str">
        <x:v>unklar</x:v>
      </x:c>
      <x:c r="I85" s="12" t="str">
        <x:v>Brandenburg meldet für 2021 asylbedingte Ausgaben insgesamt von 384,4 Mio. €; Bundeserstattungen 41,1 Mio. €.</x:v>
      </x:c>
      <x:c r="J85" s="12" t="str">
        <x:v>BT-Drs. 20/2485</x:v>
      </x:c>
      <x:c r="K85" s="12" t="str">
        <x:v>https://dserver.bundestag.de/btd/20/024/2002485.pdf</x:v>
      </x:c>
      <x:c r="L85" s="14" t="str">
        <x:f>IF(AND(ISNUMBER(C85),ISNUMBER(E85)),C85-E85,"")</x:f>
      </x:c>
      <x:c r="M85" s="14"/>
      <x:c r="N85" s="12"/>
      <x:c r="O85" s="12" t="str">
        <x:f>IF(ISNUMBER(C85),"Gesamt-/breiter Wert gefunden",IF(ISNUMBER(M85),"Nur Teil-/Mindestwert","Keine Gesamtsumme im BT-Bericht/Zusatzquellen"))</x:f>
        <x:v>Gesamt-/breiter Wert gefunden</x:v>
      </x:c>
      <x:c r="P85" s="12" t="str">
        <x:v>BT-Drs. 20/2485</x:v>
      </x:c>
      <x:c r="Q85" s="12" t="str">
        <x:v>https://dserver.bundestag.de/btd/20/024/2002485.pdf</x:v>
      </x:c>
      <x:c r="R85" s="75" t="n">
        <x:f>SUMIFS('AsylbLG Länder'!$G$5:$G$164,'AsylbLG Länder'!$A$5:$A$164,B85,'AsylbLG Länder'!$B$5:$B$164,A85)</x:f>
        <x:v>158.12</x:v>
      </x:c>
      <x:c r="S85" s="75" t="n">
        <x:f>SUMIFS('AsylbLG Länder'!$C$5:$C$164,'AsylbLG Länder'!$A$5:$A$164,B85,'AsylbLG Länder'!$B$5:$B$164,A85)</x:f>
        <x:v>122.403</x:v>
      </x:c>
      <x:c r="T85" s="75" t="n">
        <x:f>SUMIFS('AsylbLG Länder'!$D$5:$D$164,'AsylbLG Länder'!$A$5:$A$164,B85,'AsylbLG Länder'!$B$5:$B$164,A85)</x:f>
        <x:v>39.988</x:v>
      </x:c>
      <x:c r="U85" s="75" t="n">
        <x:f>IF(ISNUMBER(C85),MAX(C85,R85),IF(ISNUMBER(M85),MAX(M85,R85),R85))</x:f>
        <x:v>384.4</x:v>
      </x:c>
      <x:c r="V85" s="12" t="str">
        <x:f>IF(ISNUMBER(C85),IF(C85&gt;=R85,"Landeswert (AsylbLG nicht zusätzlich)","AsylbLG netto &gt; Landeswert"),IF(ISNUMBER(M85),IF(M85&gt;=R85,"Teilwert als Mindestbasis","AsylbLG netto als Mindestbasis"),"AsylbLG netto als Mindestbasis"))</x:f>
        <x:v>Landeswert (AsylbLG nicht zusätzlich)</x:v>
      </x:c>
    </x:row>
    <x:row r="86">
      <x:c r="A86" s="16" t="n">
        <x:v>2021</x:v>
      </x:c>
      <x:c r="B86" s="12" t="str">
        <x:v>Bremen</x:v>
      </x:c>
      <x:c r="C86" s="14"/>
      <x:c r="D86" s="12" t="str"/>
      <x:c r="E86" s="14"/>
      <x:c r="F86" s="14"/>
      <x:c r="G86" s="14" t="n">
        <x:v>45.021</x:v>
      </x:c>
      <x:c r="H86" s="12" t="str">
        <x:v>unklar</x:v>
      </x:c>
      <x:c r="I86" s="12" t="str">
        <x:v>Keine vergleichbare Gesamtsumme im Bericht identifiziert</x:v>
      </x:c>
      <x:c r="J86" s="12" t="str">
        <x:v>BT-Drs. 20/2485</x:v>
      </x:c>
      <x:c r="K86" s="12" t="str">
        <x:v>https://dserver.bundestag.de/btd/20/024/2002485.pdf</x:v>
      </x:c>
      <x:c r="L86" s="14" t="str">
        <x:f>IF(AND(ISNUMBER(C86),ISNUMBER(E86)),C86-E86,"")</x:f>
      </x:c>
      <x:c r="M86" s="14"/>
      <x:c r="N86" s="12"/>
      <x:c r="O86" s="12" t="str">
        <x:f>IF(ISNUMBER(C86),"Gesamt-/breiter Wert gefunden",IF(ISNUMBER(M86),"Nur Teil-/Mindestwert","Keine Gesamtsumme im BT-Bericht/Zusatzquellen"))</x:f>
        <x:v>Keine Gesamtsumme im BT-Bericht/Zusatzquellen</x:v>
      </x:c>
      <x:c r="P86" s="12"/>
      <x:c r="Q86" s="12"/>
      <x:c r="R86" s="75" t="n">
        <x:f>SUMIFS('AsylbLG Länder'!$G$5:$G$164,'AsylbLG Länder'!$A$5:$A$164,B86,'AsylbLG Länder'!$B$5:$B$164,A86)</x:f>
        <x:v>43.855</x:v>
      </x:c>
      <x:c r="S86" s="75" t="n">
        <x:f>SUMIFS('AsylbLG Länder'!$C$5:$C$164,'AsylbLG Länder'!$A$5:$A$164,B86,'AsylbLG Länder'!$B$5:$B$164,A86)</x:f>
        <x:v>40.252</x:v>
      </x:c>
      <x:c r="T86" s="75" t="n">
        <x:f>SUMIFS('AsylbLG Länder'!$D$5:$D$164,'AsylbLG Länder'!$A$5:$A$164,B86,'AsylbLG Länder'!$B$5:$B$164,A86)</x:f>
        <x:v>4.769</x:v>
      </x:c>
      <x:c r="U86" s="75" t="n">
        <x:f>IF(ISNUMBER(C86),MAX(C86,R86),IF(ISNUMBER(M86),MAX(M86,R86),R86))</x:f>
        <x:v>43.855</x:v>
      </x:c>
      <x:c r="V86" s="12" t="str">
        <x:f>IF(ISNUMBER(C86),IF(C86&gt;=R86,"Landeswert (AsylbLG nicht zusätzlich)","AsylbLG netto &gt; Landeswert"),IF(ISNUMBER(M86),IF(M86&gt;=R86,"Teilwert als Mindestbasis","AsylbLG netto als Mindestbasis"),"AsylbLG netto als Mindestbasis"))</x:f>
        <x:v>AsylbLG netto als Mindestbasis</x:v>
      </x:c>
    </x:row>
    <x:row r="87">
      <x:c r="A87" s="16" t="n">
        <x:v>2021</x:v>
      </x:c>
      <x:c r="B87" s="12" t="str">
        <x:v>Hamburg</x:v>
      </x:c>
      <x:c r="C87" s="14" t="n">
        <x:v>219</x:v>
      </x:c>
      <x:c r="D87" s="12" t="str">
        <x:v>Kostenangabe nach Berichtsabgrenzung</x:v>
      </x:c>
      <x:c r="E87" s="14"/>
      <x:c r="F87" s="14"/>
      <x:c r="G87" s="14" t="n">
        <x:v>188.399</x:v>
      </x:c>
      <x:c r="H87" s="12" t="str">
        <x:v>unklar</x:v>
      </x:c>
      <x:c r="I87" s="12" t="str">
        <x:v>Hamburg nennt entsprechend der Anlage flüchtlingsbedingte Kosten von rund 219 Mio. €.</x:v>
      </x:c>
      <x:c r="J87" s="12" t="str">
        <x:v>BT-Drs. 20/2485</x:v>
      </x:c>
      <x:c r="K87" s="12" t="str">
        <x:v>https://dserver.bundestag.de/btd/20/024/2002485.pdf</x:v>
      </x:c>
      <x:c r="L87" s="14" t="str">
        <x:f>IF(AND(ISNUMBER(C87),ISNUMBER(E87)),C87-E87,"")</x:f>
      </x:c>
      <x:c r="M87" s="14"/>
      <x:c r="N87" s="12"/>
      <x:c r="O87" s="12" t="str">
        <x:f>IF(ISNUMBER(C87),"Gesamt-/breiter Wert gefunden",IF(ISNUMBER(M87),"Nur Teil-/Mindestwert","Keine Gesamtsumme im BT-Bericht/Zusatzquellen"))</x:f>
        <x:v>Gesamt-/breiter Wert gefunden</x:v>
      </x:c>
      <x:c r="P87" s="12"/>
      <x:c r="Q87" s="12"/>
      <x:c r="R87" s="75" t="n">
        <x:f>SUMIFS('AsylbLG Länder'!$G$5:$G$164,'AsylbLG Länder'!$A$5:$A$164,B87,'AsylbLG Länder'!$B$5:$B$164,A87)</x:f>
        <x:v>184.487</x:v>
      </x:c>
      <x:c r="S87" s="75" t="n">
        <x:f>SUMIFS('AsylbLG Länder'!$C$5:$C$164,'AsylbLG Länder'!$A$5:$A$164,B87,'AsylbLG Länder'!$B$5:$B$164,A87)</x:f>
        <x:v>188.399</x:v>
      </x:c>
      <x:c r="T87" s="75" t="n">
        <x:f>SUMIFS('AsylbLG Länder'!$D$5:$D$164,'AsylbLG Länder'!$A$5:$A$164,B87,'AsylbLG Länder'!$B$5:$B$164,A87)</x:f>
        <x:v>0</x:v>
      </x:c>
      <x:c r="U87" s="75" t="n">
        <x:f>IF(ISNUMBER(C87),MAX(C87,R87),IF(ISNUMBER(M87),MAX(M87,R87),R87))</x:f>
        <x:v>219</x:v>
      </x:c>
      <x:c r="V87" s="12" t="str">
        <x:f>IF(ISNUMBER(C87),IF(C87&gt;=R87,"Landeswert (AsylbLG nicht zusätzlich)","AsylbLG netto &gt; Landeswert"),IF(ISNUMBER(M87),IF(M87&gt;=R87,"Teilwert als Mindestbasis","AsylbLG netto als Mindestbasis"),"AsylbLG netto als Mindestbasis"))</x:f>
        <x:v>Landeswert (AsylbLG nicht zusätzlich)</x:v>
      </x:c>
    </x:row>
    <x:row r="88">
      <x:c r="A88" s="16" t="n">
        <x:v>2021</x:v>
      </x:c>
      <x:c r="B88" s="12" t="str">
        <x:v>Hessen</x:v>
      </x:c>
      <x:c r="C88" s="14" t="n">
        <x:v>746</x:v>
      </x:c>
      <x:c r="D88" s="12" t="str">
        <x:v>Ist</x:v>
      </x:c>
      <x:c r="E88" s="14"/>
      <x:c r="F88" s="14"/>
      <x:c r="G88" s="14" t="n">
        <x:v>342.59</x:v>
      </x:c>
      <x:c r="H88" s="12" t="str">
        <x:v>unklar</x:v>
      </x:c>
      <x:c r="I88" s="12" t="str">
        <x:v>Gesamtausgaben Asyl- und Flüchtlingsbereich rund 746 Mio. €.</x:v>
      </x:c>
      <x:c r="J88" s="12" t="str">
        <x:v>BT-Drs. 20/2485</x:v>
      </x:c>
      <x:c r="K88" s="12" t="str">
        <x:v>https://dserver.bundestag.de/btd/20/024/2002485.pdf</x:v>
      </x:c>
      <x:c r="L88" s="14" t="str">
        <x:f>IF(AND(ISNUMBER(C88),ISNUMBER(E88)),C88-E88,"")</x:f>
      </x:c>
      <x:c r="M88" s="14"/>
      <x:c r="N88" s="12"/>
      <x:c r="O88" s="12" t="str">
        <x:f>IF(ISNUMBER(C88),"Gesamt-/breiter Wert gefunden",IF(ISNUMBER(M88),"Nur Teil-/Mindestwert","Keine Gesamtsumme im BT-Bericht/Zusatzquellen"))</x:f>
        <x:v>Gesamt-/breiter Wert gefunden</x:v>
      </x:c>
      <x:c r="P88" s="12"/>
      <x:c r="Q88" s="12"/>
      <x:c r="R88" s="75" t="n">
        <x:f>SUMIFS('AsylbLG Länder'!$G$5:$G$164,'AsylbLG Länder'!$A$5:$A$164,B88,'AsylbLG Länder'!$B$5:$B$164,A88)</x:f>
        <x:v>326.196</x:v>
      </x:c>
      <x:c r="S88" s="75" t="n">
        <x:f>SUMIFS('AsylbLG Länder'!$C$5:$C$164,'AsylbLG Länder'!$A$5:$A$164,B88,'AsylbLG Länder'!$B$5:$B$164,A88)</x:f>
        <x:v>283.587</x:v>
      </x:c>
      <x:c r="T88" s="75" t="n">
        <x:f>SUMIFS('AsylbLG Länder'!$D$5:$D$164,'AsylbLG Länder'!$A$5:$A$164,B88,'AsylbLG Länder'!$B$5:$B$164,A88)</x:f>
        <x:v>59.003</x:v>
      </x:c>
      <x:c r="U88" s="75" t="n">
        <x:f>IF(ISNUMBER(C88),MAX(C88,R88),IF(ISNUMBER(M88),MAX(M88,R88),R88))</x:f>
        <x:v>746</x:v>
      </x:c>
      <x:c r="V88" s="12" t="str">
        <x:f>IF(ISNUMBER(C88),IF(C88&gt;=R88,"Landeswert (AsylbLG nicht zusätzlich)","AsylbLG netto &gt; Landeswert"),IF(ISNUMBER(M88),IF(M88&gt;=R88,"Teilwert als Mindestbasis","AsylbLG netto als Mindestbasis"),"AsylbLG netto als Mindestbasis"))</x:f>
        <x:v>Landeswert (AsylbLG nicht zusätzlich)</x:v>
      </x:c>
    </x:row>
    <x:row r="89">
      <x:c r="A89" s="16" t="n">
        <x:v>2021</x:v>
      </x:c>
      <x:c r="B89" s="12" t="str">
        <x:v>Mecklenburg-Vorpommern</x:v>
      </x:c>
      <x:c r="C89" s="14" t="n">
        <x:v>88</x:v>
      </x:c>
      <x:c r="D89" s="12" t="str">
        <x:v>Teilabgrenzung AsylbLG/Flüchtlingsaufnahme</x:v>
      </x:c>
      <x:c r="E89" s="14"/>
      <x:c r="F89" s="14"/>
      <x:c r="G89" s="14" t="n">
        <x:v>64.319</x:v>
      </x:c>
      <x:c r="H89" s="12" t="str">
        <x:v>unklar</x:v>
      </x:c>
      <x:c r="I89" s="12" t="str">
        <x:v>Bericht nennt Gesamtkosten von 88 Mio. € im dargestellten Kostenblock; nicht als vollständige Landesgesamtkosten interpretieren.</x:v>
      </x:c>
      <x:c r="J89" s="12" t="str">
        <x:v>BT-Drs. 20/2485</x:v>
      </x:c>
      <x:c r="K89" s="12" t="str">
        <x:v>https://dserver.bundestag.de/btd/20/024/2002485.pdf</x:v>
      </x:c>
      <x:c r="L89" s="14" t="str">
        <x:f>IF(AND(ISNUMBER(C89),ISNUMBER(E89)),C89-E89,"")</x:f>
      </x:c>
      <x:c r="M89" s="14"/>
      <x:c r="N89" s="12"/>
      <x:c r="O89" s="12" t="str">
        <x:f>IF(ISNUMBER(C89),"Gesamt-/breiter Wert gefunden",IF(ISNUMBER(M89),"Nur Teil-/Mindestwert","Keine Gesamtsumme im BT-Bericht/Zusatzquellen"))</x:f>
        <x:v>Gesamt-/breiter Wert gefunden</x:v>
      </x:c>
      <x:c r="P89" s="12"/>
      <x:c r="Q89" s="12"/>
      <x:c r="R89" s="75" t="n">
        <x:f>SUMIFS('AsylbLG Länder'!$G$5:$G$164,'AsylbLG Länder'!$A$5:$A$164,B89,'AsylbLG Länder'!$B$5:$B$164,A89)</x:f>
        <x:v>62.966</x:v>
      </x:c>
      <x:c r="S89" s="75" t="n">
        <x:f>SUMIFS('AsylbLG Länder'!$C$5:$C$164,'AsylbLG Länder'!$A$5:$A$164,B89,'AsylbLG Länder'!$B$5:$B$164,A89)</x:f>
        <x:v>0.333</x:v>
      </x:c>
      <x:c r="T89" s="75" t="n">
        <x:f>SUMIFS('AsylbLG Länder'!$D$5:$D$164,'AsylbLG Länder'!$A$5:$A$164,B89,'AsylbLG Länder'!$B$5:$B$164,A89)</x:f>
        <x:v>63.986</x:v>
      </x:c>
      <x:c r="U89" s="75" t="n">
        <x:f>IF(ISNUMBER(C89),MAX(C89,R89),IF(ISNUMBER(M89),MAX(M89,R89),R89))</x:f>
        <x:v>88</x:v>
      </x:c>
      <x:c r="V89" s="12" t="str">
        <x:f>IF(ISNUMBER(C89),IF(C89&gt;=R89,"Landeswert (AsylbLG nicht zusätzlich)","AsylbLG netto &gt; Landeswert"),IF(ISNUMBER(M89),IF(M89&gt;=R89,"Teilwert als Mindestbasis","AsylbLG netto als Mindestbasis"),"AsylbLG netto als Mindestbasis"))</x:f>
        <x:v>Landeswert (AsylbLG nicht zusätzlich)</x:v>
      </x:c>
    </x:row>
    <x:row r="90">
      <x:c r="A90" s="16" t="n">
        <x:v>2021</x:v>
      </x:c>
      <x:c r="B90" s="12" t="str">
        <x:v>Niedersachsen</x:v>
      </x:c>
      <x:c r="C90" s="14" t="n">
        <x:v>655</x:v>
      </x:c>
      <x:c r="D90" s="12" t="str">
        <x:v>Ist (vorläufiger Abschluss), drei große Ausgabenblöcke</x:v>
      </x:c>
      <x:c r="E90" s="14"/>
      <x:c r="F90" s="14"/>
      <x:c r="G90" s="14" t="n">
        <x:v>420.625</x:v>
      </x:c>
      <x:c r="H90" s="12" t="str">
        <x:v>mittel</x:v>
      </x:c>
      <x:c r="I90" s="12" t="str">
        <x:v>Niedersachsen 2021: Für drei große flüchtlingsbezogene Ausgabenblöcke waren 659 Mio. € veranschlagt; die Ist-Ausgaben betrugen rund 655 Mio. € (vorläufiger Abschluss). Verwendet wird ausschließlich der Ist-Wert.</x:v>
      </x:c>
      <x:c r="J90" s="12" t="str">
        <x:v>BT-Drs. 20/2485</x:v>
      </x:c>
      <x:c r="K90" s="12" t="str">
        <x:v>https://dserver.bundestag.de/btd/20/024/2002485.pdf</x:v>
      </x:c>
      <x:c r="L90" s="14" t="str">
        <x:f>IF(AND(ISNUMBER(C90),ISNUMBER(E90)),C90-E90,"")</x:f>
      </x:c>
      <x:c r="M90" s="14"/>
      <x:c r="N90" s="12"/>
      <x:c r="O90" s="12" t="str">
        <x:v>Vorläufiger Istwert verwendet; Planwert separat in Spalte W</x:v>
      </x:c>
      <x:c r="P90" s="12"/>
      <x:c r="Q90" s="12"/>
      <x:c r="R90" s="75" t="n">
        <x:f>SUMIFS('AsylbLG Länder'!$G$5:$G$164,'AsylbLG Länder'!$A$5:$A$164,B90,'AsylbLG Länder'!$B$5:$B$164,A90)</x:f>
        <x:v>408.619</x:v>
      </x:c>
      <x:c r="S90" s="75" t="n">
        <x:f>SUMIFS('AsylbLG Länder'!$C$5:$C$164,'AsylbLG Länder'!$A$5:$A$164,B90,'AsylbLG Länder'!$B$5:$B$164,A90)</x:f>
        <x:v>383.15</x:v>
      </x:c>
      <x:c r="T90" s="75" t="n">
        <x:f>SUMIFS('AsylbLG Länder'!$D$5:$D$164,'AsylbLG Länder'!$A$5:$A$164,B90,'AsylbLG Länder'!$B$5:$B$164,A90)</x:f>
        <x:v>37.474</x:v>
      </x:c>
      <x:c r="U90" s="75" t="n">
        <x:f>IF(ISNUMBER(C90),MAX(C90,R90),IF(ISNUMBER(M90),MAX(M90,R90),R90))</x:f>
        <x:v>655</x:v>
      </x:c>
      <x:c r="V90" s="12" t="str">
        <x:f>IF(ISNUMBER(C90),IF(C90&gt;=R90,"Landeswert (AsylbLG nicht zusätzlich)","AsylbLG netto &gt; Landeswert"),IF(ISNUMBER(M90),IF(M90&gt;=R90,"Teilwert als Mindestbasis","AsylbLG netto als Mindestbasis"),"AsylbLG netto als Mindestbasis"))</x:f>
        <x:v>Landeswert (AsylbLG nicht zusätzlich)</x:v>
      </x:c>
      <x:c r="W90" t="n">
        <x:v>659</x:v>
      </x:c>
    </x:row>
    <x:row r="91">
      <x:c r="A91" s="16" t="n">
        <x:v>2021</x:v>
      </x:c>
      <x:c r="B91" s="12" t="str">
        <x:v>Nordrhein-Westfalen</x:v>
      </x:c>
      <x:c r="C91" s="14" t="n">
        <x:v>1862</x:v>
      </x:c>
      <x:c r="D91" s="12" t="str">
        <x:v>Ist</x:v>
      </x:c>
      <x:c r="E91" s="14"/>
      <x:c r="F91" s="14" t="n">
        <x:v>988</x:v>
      </x:c>
      <x:c r="G91" s="14" t="n">
        <x:v>831.015</x:v>
      </x:c>
      <x:c r="H91" s="12" t="str">
        <x:v>hoch</x:v>
      </x:c>
      <x:c r="I91" s="12" t="str">
        <x:v>Explizite Ist-/Kostenangabe</x:v>
      </x:c>
      <x:c r="J91" s="12" t="str">
        <x:v>BT-Drs. 20/2485</x:v>
      </x:c>
      <x:c r="K91" s="12" t="str">
        <x:v>https://dserver.bundestag.de/btd/20/024/2002485.pdf</x:v>
      </x:c>
      <x:c r="L91" s="14" t="str">
        <x:f>IF(AND(ISNUMBER(C91),ISNUMBER(E91)),C91-E91,"")</x:f>
      </x:c>
      <x:c r="M91" s="14"/>
      <x:c r="N91" s="12"/>
      <x:c r="O91" s="12" t="str">
        <x:f>IF(ISNUMBER(C91),"Gesamt-/breiter Wert gefunden",IF(ISNUMBER(M91),"Nur Teil-/Mindestwert","Keine Gesamtsumme im BT-Bericht/Zusatzquellen"))</x:f>
        <x:v>Gesamt-/breiter Wert gefunden</x:v>
      </x:c>
      <x:c r="P91" s="12"/>
      <x:c r="Q91" s="12"/>
      <x:c r="R91" s="75" t="n">
        <x:f>SUMIFS('AsylbLG Länder'!$G$5:$G$164,'AsylbLG Länder'!$A$5:$A$164,B91,'AsylbLG Länder'!$B$5:$B$164,A91)</x:f>
        <x:v>789.948</x:v>
      </x:c>
      <x:c r="S91" s="75" t="n">
        <x:f>SUMIFS('AsylbLG Länder'!$C$5:$C$164,'AsylbLG Länder'!$A$5:$A$164,B91,'AsylbLG Länder'!$B$5:$B$164,A91)</x:f>
        <x:v>652.894</x:v>
      </x:c>
      <x:c r="T91" s="75" t="n">
        <x:f>SUMIFS('AsylbLG Länder'!$D$5:$D$164,'AsylbLG Länder'!$A$5:$A$164,B91,'AsylbLG Länder'!$B$5:$B$164,A91)</x:f>
        <x:v>178.121</x:v>
      </x:c>
      <x:c r="U91" s="75" t="n">
        <x:f>IF(ISNUMBER(C91),MAX(C91,R91),IF(ISNUMBER(M91),MAX(M91,R91),R91))</x:f>
        <x:v>1862</x:v>
      </x:c>
      <x:c r="V91" s="12" t="str">
        <x:f>IF(ISNUMBER(C91),IF(C91&gt;=R91,"Landeswert (AsylbLG nicht zusätzlich)","AsylbLG netto &gt; Landeswert"),IF(ISNUMBER(M91),IF(M91&gt;=R91,"Teilwert als Mindestbasis","AsylbLG netto als Mindestbasis"),"AsylbLG netto als Mindestbasis"))</x:f>
        <x:v>Landeswert (AsylbLG nicht zusätzlich)</x:v>
      </x:c>
    </x:row>
    <x:row r="92">
      <x:c r="A92" s="16" t="n">
        <x:v>2021</x:v>
      </x:c>
      <x:c r="B92" s="12" t="str">
        <x:v>Rheinland-Pfalz</x:v>
      </x:c>
      <x:c r="C92" s="14" t="n">
        <x:v>235.75249248</x:v>
      </x:c>
      <x:c r="D92" s="12" t="str">
        <x:v>Ist, asyl-/flüchtlingsbezogene Landesausgaben nach Haushaltstiteln</x:v>
      </x:c>
      <x:c r="E92" s="14"/>
      <x:c r="F92" s="14"/>
      <x:c r="G92" s="14" t="n">
        <x:v>152.526</x:v>
      </x:c>
      <x:c r="H92" s="12" t="str">
        <x:v>unklar</x:v>
      </x:c>
      <x:c r="I92" s="12" t="str">
        <x:v>Amtliche Landtagsantwort aggregiert die asyl-/flüchtlingsbezogenen Ist-Ausgaben nach Haushaltstiteln. Die Landesregierung weist ausdrücklich auf Abgrenzungsunschärfen hin.</x:v>
      </x:c>
      <x:c r="J92" s="12" t="str">
        <x:v>BT-Drs. 20/2485</x:v>
      </x:c>
      <x:c r="K92" s="12" t="str">
        <x:v>https://dserver.bundestag.de/btd/20/024/2002485.pdf</x:v>
      </x:c>
      <x:c r="L92" s="14" t="str">
        <x:f>IF(AND(ISNUMBER(C92),ISNUMBER(E92)),C92-E92,"")</x:f>
      </x:c>
      <x:c r="M92" s="14"/>
      <x:c r="N92" s="12"/>
      <x:c r="O92" s="12" t="str">
        <x:f>IF(ISNUMBER(C92),"Gesamt-/breiter Wert gefunden",IF(ISNUMBER(M92),"Nur Teil-/Mindestwert","Keine Gesamtsumme im BT-Bericht/Zusatzquellen"))</x:f>
        <x:v>Gesamt-/breiter Wert gefunden</x:v>
      </x:c>
      <x:c r="P92" s="12" t="str">
        <x:v>Landtag Rheinland-Pfalz, Drs. 18/9874</x:v>
      </x:c>
      <x:c r="Q92" s="12" t="str">
        <x:v>https://dokumente.landtag.rlp.de/landtag/drucksachen/9874-18.pdf</x:v>
      </x:c>
      <x:c r="R92" s="75" t="n">
        <x:f>SUMIFS('AsylbLG Länder'!$G$5:$G$164,'AsylbLG Länder'!$A$5:$A$164,B92,'AsylbLG Länder'!$B$5:$B$164,A92)</x:f>
        <x:v>141.392</x:v>
      </x:c>
      <x:c r="S92" s="75" t="n">
        <x:f>SUMIFS('AsylbLG Länder'!$C$5:$C$164,'AsylbLG Länder'!$A$5:$A$164,B92,'AsylbLG Länder'!$B$5:$B$164,A92)</x:f>
        <x:v>110.721</x:v>
      </x:c>
      <x:c r="T92" s="75" t="n">
        <x:f>SUMIFS('AsylbLG Länder'!$D$5:$D$164,'AsylbLG Länder'!$A$5:$A$164,B92,'AsylbLG Länder'!$B$5:$B$164,A92)</x:f>
        <x:v>41.805</x:v>
      </x:c>
      <x:c r="U92" s="75" t="n">
        <x:f>IF(ISNUMBER(C92),MAX(C92,R92),IF(ISNUMBER(M92),MAX(M92,R92),R92))</x:f>
        <x:v>235.75249248</x:v>
      </x:c>
      <x:c r="V92" s="12" t="str">
        <x:f>IF(ISNUMBER(C92),IF(C92&gt;=R92,"Landeswert (AsylbLG nicht zusätzlich)","AsylbLG netto &gt; Landeswert"),IF(ISNUMBER(M92),IF(M92&gt;=R92,"Teilwert als Mindestbasis","AsylbLG netto als Mindestbasis"),"AsylbLG netto als Mindestbasis"))</x:f>
        <x:v>Landeswert (AsylbLG nicht zusätzlich)</x:v>
      </x:c>
    </x:row>
    <x:row r="93">
      <x:c r="A93" s="16" t="n">
        <x:v>2021</x:v>
      </x:c>
      <x:c r="B93" s="12" t="str">
        <x:v>Saarland</x:v>
      </x:c>
      <x:c r="C93" s="14"/>
      <x:c r="D93" s="12" t="str"/>
      <x:c r="E93" s="14"/>
      <x:c r="F93" s="14"/>
      <x:c r="G93" s="14" t="n">
        <x:v>18.986</x:v>
      </x:c>
      <x:c r="H93" s="12" t="str">
        <x:v>unklar</x:v>
      </x:c>
      <x:c r="I93" s="12" t="str">
        <x:v>Keine vergleichbare Gesamtsumme im Bericht identifiziert</x:v>
      </x:c>
      <x:c r="J93" s="12" t="str">
        <x:v>BT-Drs. 20/2485</x:v>
      </x:c>
      <x:c r="K93" s="12" t="str">
        <x:v>https://dserver.bundestag.de/btd/20/024/2002485.pdf</x:v>
      </x:c>
      <x:c r="L93" s="14" t="str">
        <x:f>IF(AND(ISNUMBER(C93),ISNUMBER(E93)),C93-E93,"")</x:f>
      </x:c>
      <x:c r="M93" s="14"/>
      <x:c r="N93" s="12"/>
      <x:c r="O93" s="12" t="str">
        <x:f>IF(ISNUMBER(C93),"Gesamt-/breiter Wert gefunden",IF(ISNUMBER(M93),"Nur Teil-/Mindestwert","Keine Gesamtsumme im BT-Bericht/Zusatzquellen"))</x:f>
        <x:v>Keine Gesamtsumme im BT-Bericht/Zusatzquellen</x:v>
      </x:c>
      <x:c r="P93" s="12"/>
      <x:c r="Q93" s="12"/>
      <x:c r="R93" s="75" t="n">
        <x:f>SUMIFS('AsylbLG Länder'!$G$5:$G$164,'AsylbLG Länder'!$A$5:$A$164,B93,'AsylbLG Länder'!$B$5:$B$164,A93)</x:f>
        <x:v>18.646</x:v>
      </x:c>
      <x:c r="S93" s="75" t="n">
        <x:f>SUMIFS('AsylbLG Länder'!$C$5:$C$164,'AsylbLG Länder'!$A$5:$A$164,B93,'AsylbLG Länder'!$B$5:$B$164,A93)</x:f>
        <x:v>8.834</x:v>
      </x:c>
      <x:c r="T93" s="75" t="n">
        <x:f>SUMIFS('AsylbLG Länder'!$D$5:$D$164,'AsylbLG Länder'!$A$5:$A$164,B93,'AsylbLG Länder'!$B$5:$B$164,A93)</x:f>
        <x:v>10.152</x:v>
      </x:c>
      <x:c r="U93" s="75" t="n">
        <x:f>IF(ISNUMBER(C93),MAX(C93,R93),IF(ISNUMBER(M93),MAX(M93,R93),R93))</x:f>
        <x:v>18.646</x:v>
      </x:c>
      <x:c r="V93" s="12" t="str">
        <x:f>IF(ISNUMBER(C93),IF(C93&gt;=R93,"Landeswert (AsylbLG nicht zusätzlich)","AsylbLG netto &gt; Landeswert"),IF(ISNUMBER(M93),IF(M93&gt;=R93,"Teilwert als Mindestbasis","AsylbLG netto als Mindestbasis"),"AsylbLG netto als Mindestbasis"))</x:f>
        <x:v>AsylbLG netto als Mindestbasis</x:v>
      </x:c>
    </x:row>
    <x:row r="94">
      <x:c r="A94" s="16" t="n">
        <x:v>2021</x:v>
      </x:c>
      <x:c r="B94" s="12" t="str">
        <x:v>Sachsen</x:v>
      </x:c>
      <x:c r="C94" s="14"/>
      <x:c r="D94" s="12" t="str"/>
      <x:c r="E94" s="14"/>
      <x:c r="F94" s="14"/>
      <x:c r="G94" s="14" t="n">
        <x:v>284.889</x:v>
      </x:c>
      <x:c r="H94" s="12" t="str">
        <x:v>unklar</x:v>
      </x:c>
      <x:c r="I94" s="12" t="str">
        <x:v>Keine vergleichbare Gesamtsumme im Bericht identifiziert</x:v>
      </x:c>
      <x:c r="J94" s="12" t="str">
        <x:v>BT-Drs. 20/2485</x:v>
      </x:c>
      <x:c r="K94" s="12" t="str">
        <x:v>https://dserver.bundestag.de/btd/20/024/2002485.pdf</x:v>
      </x:c>
      <x:c r="L94" s="14" t="str">
        <x:f>IF(AND(ISNUMBER(C94),ISNUMBER(E94)),C94-E94,"")</x:f>
      </x:c>
      <x:c r="M94" s="14"/>
      <x:c r="N94" s="12"/>
      <x:c r="O94" s="12" t="str">
        <x:f>IF(ISNUMBER(C94),"Gesamt-/breiter Wert gefunden",IF(ISNUMBER(M94),"Nur Teil-/Mindestwert","Keine Gesamtsumme im BT-Bericht/Zusatzquellen"))</x:f>
        <x:v>Keine Gesamtsumme im BT-Bericht/Zusatzquellen</x:v>
      </x:c>
      <x:c r="P94" s="12"/>
      <x:c r="Q94" s="12"/>
      <x:c r="R94" s="75" t="n">
        <x:f>SUMIFS('AsylbLG Länder'!$G$5:$G$164,'AsylbLG Länder'!$A$5:$A$164,B94,'AsylbLG Länder'!$B$5:$B$164,A94)</x:f>
        <x:v>278.428</x:v>
      </x:c>
      <x:c r="S94" s="75" t="n">
        <x:f>SUMIFS('AsylbLG Länder'!$C$5:$C$164,'AsylbLG Länder'!$A$5:$A$164,B94,'AsylbLG Länder'!$B$5:$B$164,A94)</x:f>
        <x:v>213.859</x:v>
      </x:c>
      <x:c r="T94" s="75" t="n">
        <x:f>SUMIFS('AsylbLG Länder'!$D$5:$D$164,'AsylbLG Länder'!$A$5:$A$164,B94,'AsylbLG Länder'!$B$5:$B$164,A94)</x:f>
        <x:v>71.03</x:v>
      </x:c>
      <x:c r="U94" s="75" t="n">
        <x:f>IF(ISNUMBER(C94),MAX(C94,R94),IF(ISNUMBER(M94),MAX(M94,R94),R94))</x:f>
        <x:v>278.428</x:v>
      </x:c>
      <x:c r="V94" s="12" t="str">
        <x:f>IF(ISNUMBER(C94),IF(C94&gt;=R94,"Landeswert (AsylbLG nicht zusätzlich)","AsylbLG netto &gt; Landeswert"),IF(ISNUMBER(M94),IF(M94&gt;=R94,"Teilwert als Mindestbasis","AsylbLG netto als Mindestbasis"),"AsylbLG netto als Mindestbasis"))</x:f>
        <x:v>AsylbLG netto als Mindestbasis</x:v>
      </x:c>
    </x:row>
    <x:row r="95">
      <x:c r="A95" s="16" t="n">
        <x:v>2021</x:v>
      </x:c>
      <x:c r="B95" s="12" t="str">
        <x:v>Sachsen-Anhalt</x:v>
      </x:c>
      <x:c r="C95" s="14" t="n">
        <x:v>116</x:v>
      </x:c>
      <x:c r="D95" s="12" t="str">
        <x:v>Ist, dargestellte Bereiche</x:v>
      </x:c>
      <x:c r="E95" s="14"/>
      <x:c r="F95" s="14"/>
      <x:c r="G95" s="14" t="n">
        <x:v>77.574</x:v>
      </x:c>
      <x:c r="H95" s="12" t="str">
        <x:v>unklar</x:v>
      </x:c>
      <x:c r="I95" s="12" t="str">
        <x:v>Flüchtlingsbedingte Ausgaben in den in der Übersicht dargestellten Bereichen rund 116 Mio. €.</x:v>
      </x:c>
      <x:c r="J95" s="12" t="str">
        <x:v>BT-Drs. 20/2485</x:v>
      </x:c>
      <x:c r="K95" s="12" t="str">
        <x:v>https://dserver.bundestag.de/btd/20/024/2002485.pdf</x:v>
      </x:c>
      <x:c r="L95" s="14" t="str">
        <x:f>IF(AND(ISNUMBER(C95),ISNUMBER(E95)),C95-E95,"")</x:f>
      </x:c>
      <x:c r="M95" s="14"/>
      <x:c r="N95" s="12"/>
      <x:c r="O95" s="12" t="str">
        <x:f>IF(ISNUMBER(C95),"Gesamt-/breiter Wert gefunden",IF(ISNUMBER(M95),"Nur Teil-/Mindestwert","Keine Gesamtsumme im BT-Bericht/Zusatzquellen"))</x:f>
        <x:v>Gesamt-/breiter Wert gefunden</x:v>
      </x:c>
      <x:c r="P95" s="12"/>
      <x:c r="Q95" s="12"/>
      <x:c r="R95" s="75" t="n">
        <x:f>SUMIFS('AsylbLG Länder'!$G$5:$G$164,'AsylbLG Länder'!$A$5:$A$164,B95,'AsylbLG Länder'!$B$5:$B$164,A95)</x:f>
        <x:v>74.761</x:v>
      </x:c>
      <x:c r="S95" s="75" t="n">
        <x:f>SUMIFS('AsylbLG Länder'!$C$5:$C$164,'AsylbLG Länder'!$A$5:$A$164,B95,'AsylbLG Länder'!$B$5:$B$164,A95)</x:f>
        <x:v>65.308</x:v>
      </x:c>
      <x:c r="T95" s="75" t="n">
        <x:f>SUMIFS('AsylbLG Länder'!$D$5:$D$164,'AsylbLG Länder'!$A$5:$A$164,B95,'AsylbLG Länder'!$B$5:$B$164,A95)</x:f>
        <x:v>12.266</x:v>
      </x:c>
      <x:c r="U95" s="75" t="n">
        <x:f>IF(ISNUMBER(C95),MAX(C95,R95),IF(ISNUMBER(M95),MAX(M95,R95),R95))</x:f>
        <x:v>116</x:v>
      </x:c>
      <x:c r="V95" s="12" t="str">
        <x:f>IF(ISNUMBER(C95),IF(C95&gt;=R95,"Landeswert (AsylbLG nicht zusätzlich)","AsylbLG netto &gt; Landeswert"),IF(ISNUMBER(M95),IF(M95&gt;=R95,"Teilwert als Mindestbasis","AsylbLG netto als Mindestbasis"),"AsylbLG netto als Mindestbasis"))</x:f>
        <x:v>Landeswert (AsylbLG nicht zusätzlich)</x:v>
      </x:c>
    </x:row>
    <x:row r="96">
      <x:c r="A96" s="16" t="n">
        <x:v>2021</x:v>
      </x:c>
      <x:c r="B96" s="12" t="str">
        <x:v>Schleswig-Holstein</x:v>
      </x:c>
      <x:c r="C96" s="14" t="n">
        <x:v>280.7</x:v>
      </x:c>
      <x:c r="D96" s="12" t="str">
        <x:v>Ist</x:v>
      </x:c>
      <x:c r="E96" s="14" t="n">
        <x:v>45.6</x:v>
      </x:c>
      <x:c r="F96" s="14"/>
      <x:c r="G96" s="14" t="n">
        <x:v>176.41</x:v>
      </x:c>
      <x:c r="H96" s="12" t="str">
        <x:v>hoch</x:v>
      </x:c>
      <x:c r="I96" s="12" t="str">
        <x:v>Explizite Ist-/Kostenangabe</x:v>
      </x:c>
      <x:c r="J96" s="12" t="str">
        <x:v>BT-Drs. 20/2485</x:v>
      </x:c>
      <x:c r="K96" s="12" t="str">
        <x:v>https://dserver.bundestag.de/btd/20/024/2002485.pdf</x:v>
      </x:c>
      <x:c r="L96" s="14" t="n">
        <x:f>IF(AND(ISNUMBER(C96),ISNUMBER(E96)),C96-E96,"")</x:f>
        <x:v>235.1</x:v>
      </x:c>
      <x:c r="M96" s="14"/>
      <x:c r="N96" s="12"/>
      <x:c r="O96" s="12" t="str">
        <x:f>IF(ISNUMBER(C96),"Gesamt-/breiter Wert gefunden",IF(ISNUMBER(M96),"Nur Teil-/Mindestwert","Keine Gesamtsumme im BT-Bericht/Zusatzquellen"))</x:f>
        <x:v>Gesamt-/breiter Wert gefunden</x:v>
      </x:c>
      <x:c r="P96" s="12"/>
      <x:c r="Q96" s="12"/>
      <x:c r="R96" s="75" t="n">
        <x:f>SUMIFS('AsylbLG Länder'!$G$5:$G$164,'AsylbLG Länder'!$A$5:$A$164,B96,'AsylbLG Länder'!$B$5:$B$164,A96)</x:f>
        <x:v>170.67</x:v>
      </x:c>
      <x:c r="S96" s="75" t="n">
        <x:f>SUMIFS('AsylbLG Länder'!$C$5:$C$164,'AsylbLG Länder'!$A$5:$A$164,B96,'AsylbLG Länder'!$B$5:$B$164,A96)</x:f>
        <x:v>176.41</x:v>
      </x:c>
      <x:c r="T96" s="75" t="n">
        <x:f>SUMIFS('AsylbLG Länder'!$D$5:$D$164,'AsylbLG Länder'!$A$5:$A$164,B96,'AsylbLG Länder'!$B$5:$B$164,A96)</x:f>
        <x:v>0</x:v>
      </x:c>
      <x:c r="U96" s="75" t="n">
        <x:f>IF(ISNUMBER(C96),MAX(C96,R96),IF(ISNUMBER(M96),MAX(M96,R96),R96))</x:f>
        <x:v>280.7</x:v>
      </x:c>
      <x:c r="V96" s="12" t="str">
        <x:f>IF(ISNUMBER(C96),IF(C96&gt;=R96,"Landeswert (AsylbLG nicht zusätzlich)","AsylbLG netto &gt; Landeswert"),IF(ISNUMBER(M96),IF(M96&gt;=R96,"Teilwert als Mindestbasis","AsylbLG netto als Mindestbasis"),"AsylbLG netto als Mindestbasis"))</x:f>
        <x:v>Landeswert (AsylbLG nicht zusätzlich)</x:v>
      </x:c>
    </x:row>
    <x:row r="97">
      <x:c r="A97" s="16" t="n">
        <x:v>2021</x:v>
      </x:c>
      <x:c r="B97" s="12" t="str">
        <x:v>Thüringen</x:v>
      </x:c>
      <x:c r="C97" s="14"/>
      <x:c r="D97" s="12" t="str"/>
      <x:c r="E97" s="14"/>
      <x:c r="F97" s="14"/>
      <x:c r="G97" s="14" t="n">
        <x:v>62.472</x:v>
      </x:c>
      <x:c r="H97" s="12" t="str">
        <x:v>unklar</x:v>
      </x:c>
      <x:c r="I97" s="12" t="str">
        <x:v>Keine vergleichbare Gesamtsumme im Bericht identifiziert</x:v>
      </x:c>
      <x:c r="J97" s="12" t="str">
        <x:v>BT-Drs. 20/2485</x:v>
      </x:c>
      <x:c r="K97" s="12" t="str">
        <x:v>https://dserver.bundestag.de/btd/20/024/2002485.pdf</x:v>
      </x:c>
      <x:c r="L97" s="14" t="str">
        <x:f>IF(AND(ISNUMBER(C97),ISNUMBER(E97)),C97-E97,"")</x:f>
      </x:c>
      <x:c r="M97" s="14"/>
      <x:c r="N97" s="12"/>
      <x:c r="O97" s="12" t="str">
        <x:f>IF(ISNUMBER(C97),"Gesamt-/breiter Wert gefunden",IF(ISNUMBER(M97),"Nur Teil-/Mindestwert","Keine Gesamtsumme im BT-Bericht/Zusatzquellen"))</x:f>
        <x:v>Keine Gesamtsumme im BT-Bericht/Zusatzquellen</x:v>
      </x:c>
      <x:c r="P97" s="12"/>
      <x:c r="Q97" s="12"/>
      <x:c r="R97" s="75" t="n">
        <x:f>SUMIFS('AsylbLG Länder'!$G$5:$G$164,'AsylbLG Länder'!$A$5:$A$164,B97,'AsylbLG Länder'!$B$5:$B$164,A97)</x:f>
        <x:v>60.449</x:v>
      </x:c>
      <x:c r="S97" s="75" t="n">
        <x:f>SUMIFS('AsylbLG Länder'!$C$5:$C$164,'AsylbLG Länder'!$A$5:$A$164,B97,'AsylbLG Länder'!$B$5:$B$164,A97)</x:f>
        <x:v>0</x:v>
      </x:c>
      <x:c r="T97" s="75" t="n">
        <x:f>SUMIFS('AsylbLG Länder'!$D$5:$D$164,'AsylbLG Länder'!$A$5:$A$164,B97,'AsylbLG Länder'!$B$5:$B$164,A97)</x:f>
        <x:v>62.472</x:v>
      </x:c>
      <x:c r="U97" s="75" t="n">
        <x:f>IF(ISNUMBER(C97),MAX(C97,R97),IF(ISNUMBER(M97),MAX(M97,R97),R97))</x:f>
        <x:v>60.449</x:v>
      </x:c>
      <x:c r="V97" s="12" t="str">
        <x:f>IF(ISNUMBER(C97),IF(C97&gt;=R97,"Landeswert (AsylbLG nicht zusätzlich)","AsylbLG netto &gt; Landeswert"),IF(ISNUMBER(M97),IF(M97&gt;=R97,"Teilwert als Mindestbasis","AsylbLG netto als Mindestbasis"),"AsylbLG netto als Mindestbasis"))</x:f>
        <x:v>AsylbLG netto als Mindestbasis</x:v>
      </x:c>
    </x:row>
    <x:row r="98">
      <x:c r="A98" s="16" t="n">
        <x:v>2022</x:v>
      </x:c>
      <x:c r="B98" s="12" t="str">
        <x:v>Baden-Württemberg</x:v>
      </x:c>
      <x:c r="C98" s="14"/>
      <x:c r="D98" s="12" t="str"/>
      <x:c r="E98" s="14"/>
      <x:c r="F98" s="14"/>
      <x:c r="G98" s="14" t="n">
        <x:v>614.225</x:v>
      </x:c>
      <x:c r="H98" s="12" t="str">
        <x:v>unklar</x:v>
      </x:c>
      <x:c r="I98" s="12" t="str">
        <x:v>Baden-Württemberg 2022: mindestens 714,5 Mio. € aus drei ausdrücklich getrennten Kostenblöcken; kein vollständiger Gesamtwert.</x:v>
      </x:c>
      <x:c r="J98" s="12" t="str">
        <x:v>BT-Drs. 20/6850</x:v>
      </x:c>
      <x:c r="K98" s="12" t="str">
        <x:v>https://dserver.bundestag.de/btd/20/068/2006850.pdf</x:v>
      </x:c>
      <x:c r="L98" s="14" t="str">
        <x:f>IF(AND(ISNUMBER(C98),ISNUMBER(E98)),C98-E98,"")</x:f>
      </x:c>
      <x:c r="M98" s="14" t="n">
        <x:v>714.5</x:v>
      </x:c>
      <x:c r="N98" s="12" t="str">
        <x:v>Teil-/Mindestwert: 210 Mio. € Erstaufnahme + 458 Mio. € vorläufige Unterbringung + 46,5 Mio. € UMA. Weitere soziale, sprachliche sowie schulische/vorschulische Kosten kommen hinzu.</x:v>
      </x:c>
      <x:c r="O98" s="12" t="str">
        <x:f>IF(ISNUMBER(C98),"Gesamt-/breiter Wert gefunden",IF(ISNUMBER(M98),"Nur Teil-/Mindestwert","Keine Gesamtsumme im BT-Bericht/Zusatzquellen"))</x:f>
        <x:v>Nur Teil-/Mindestwert</x:v>
      </x:c>
      <x:c r="P98" s="12" t="str">
        <x:v>BT-Drs. 20/6850</x:v>
      </x:c>
      <x:c r="Q98" s="12" t="str">
        <x:v>https://dserver.bundestag.de/btd/20/068/2006850.pdf</x:v>
      </x:c>
      <x:c r="R98" s="75" t="n">
        <x:f>SUMIFS('AsylbLG Länder'!$G$5:$G$164,'AsylbLG Länder'!$A$5:$A$164,B98,'AsylbLG Länder'!$B$5:$B$164,A98)</x:f>
        <x:v>588.308</x:v>
      </x:c>
      <x:c r="S98" s="75" t="n">
        <x:f>SUMIFS('AsylbLG Länder'!$C$5:$C$164,'AsylbLG Länder'!$A$5:$A$164,B98,'AsylbLG Länder'!$B$5:$B$164,A98)</x:f>
        <x:v>508.058</x:v>
      </x:c>
      <x:c r="T98" s="75" t="n">
        <x:f>SUMIFS('AsylbLG Länder'!$D$5:$D$164,'AsylbLG Länder'!$A$5:$A$164,B98,'AsylbLG Länder'!$B$5:$B$164,A98)</x:f>
        <x:v>106.167</x:v>
      </x:c>
      <x:c r="U98" s="75" t="n">
        <x:f>IF(ISNUMBER(C98),MAX(C98,R98),IF(ISNUMBER(M98),MAX(M98,R98),R98))</x:f>
        <x:v>714.5</x:v>
      </x:c>
      <x:c r="V98" s="12" t="str">
        <x:f>IF(ISNUMBER(C98),IF(C98&gt;=R98,"Landeswert (AsylbLG nicht zusätzlich)","AsylbLG netto &gt; Landeswert"),IF(ISNUMBER(M98),IF(M98&gt;=R98,"Teilwert als Mindestbasis","AsylbLG netto als Mindestbasis"),"AsylbLG netto als Mindestbasis"))</x:f>
        <x:v>Teilwert als Mindestbasis</x:v>
      </x:c>
    </x:row>
    <x:row r="99">
      <x:c r="A99" s="16" t="n">
        <x:v>2022</x:v>
      </x:c>
      <x:c r="B99" s="12" t="str">
        <x:v>Bayern</x:v>
      </x:c>
      <x:c r="C99" s="14"/>
      <x:c r="D99" s="12" t="str"/>
      <x:c r="E99" s="14"/>
      <x:c r="F99" s="14"/>
      <x:c r="G99" s="14" t="n">
        <x:v>904.096</x:v>
      </x:c>
      <x:c r="H99" s="12" t="str">
        <x:v>unklar</x:v>
      </x:c>
      <x:c r="I99" s="12" t="str">
        <x:v>Bayern 2022: amtlich belegt sind 1.457,8 Mio. € Ist-Ausgaben allein für gesetzliche Leistungen zur Unterbringung und Versorgung. Die Staatsregierung weist ausdrücklich darauf hin, dass eine Gesamtaufstellung aller Ressorts weiter reicht.</x:v>
      </x:c>
      <x:c r="J99" s="12" t="str">
        <x:v>BT-Drs. 20/6850</x:v>
      </x:c>
      <x:c r="K99" s="12" t="str">
        <x:v>https://dserver.bundestag.de/btd/20/068/2006850.pdf</x:v>
      </x:c>
      <x:c r="L99" s="14" t="str">
        <x:f>IF(AND(ISNUMBER(C99),ISNUMBER(E99)),C99-E99,"")</x:f>
      </x:c>
      <x:c r="M99" s="14" t="n">
        <x:v>1457.8</x:v>
      </x:c>
      <x:c r="N99" s="12" t="str">
        <x:v>Ist-Ausgaben 2022 für gesetzliche Leistungen zur Unterbringung und Versorgung von Asylbewerbern und sonstigen Ausländern im Zuwanderungs- und Integrationsfonds; Teilbereich, keine Gesamtaufstellung aller Ressorts.</x:v>
      </x:c>
      <x:c r="O99" s="12" t="str">
        <x:f>IF(ISNUMBER(C99),"Gesamt-/breiter Wert gefunden",IF(ISNUMBER(M99),"Nur Teil-/Mindestwert","Keine Gesamtsumme im BT-Bericht/Zusatzquellen"))</x:f>
        <x:v>Nur Teil-/Mindestwert</x:v>
      </x:c>
      <x:c r="P99" s="12" t="str">
        <x:v>Bayerischer Landtag, Drs. 18/27049</x:v>
      </x:c>
      <x:c r="Q99" s="12" t="str">
        <x:v>https://www.bayern.landtag.de/www/ElanTextAblage_WP18/Drucksachen/Basisdrucksachen/0000017000/0000017137.pdf</x:v>
      </x:c>
      <x:c r="R99" s="75" t="n">
        <x:f>SUMIFS('AsylbLG Länder'!$G$5:$G$164,'AsylbLG Länder'!$A$5:$A$164,B99,'AsylbLG Länder'!$B$5:$B$164,A99)</x:f>
        <x:v>869.32</x:v>
      </x:c>
      <x:c r="S99" s="75" t="n">
        <x:f>SUMIFS('AsylbLG Länder'!$C$5:$C$164,'AsylbLG Länder'!$A$5:$A$164,B99,'AsylbLG Länder'!$B$5:$B$164,A99)</x:f>
        <x:v>625.112</x:v>
      </x:c>
      <x:c r="T99" s="75" t="n">
        <x:f>SUMIFS('AsylbLG Länder'!$D$5:$D$164,'AsylbLG Länder'!$A$5:$A$164,B99,'AsylbLG Länder'!$B$5:$B$164,A99)</x:f>
        <x:v>278.984</x:v>
      </x:c>
      <x:c r="U99" s="75" t="n">
        <x:f>IF(ISNUMBER(C99),MAX(C99,R99),IF(ISNUMBER(M99),MAX(M99,R99),R99))</x:f>
        <x:v>1457.8</x:v>
      </x:c>
      <x:c r="V99" s="12" t="str">
        <x:f>IF(ISNUMBER(C99),IF(C99&gt;=R99,"Landeswert (AsylbLG nicht zusätzlich)","AsylbLG netto &gt; Landeswert"),IF(ISNUMBER(M99),IF(M99&gt;=R99,"Teilwert als Mindestbasis","AsylbLG netto als Mindestbasis"),"AsylbLG netto als Mindestbasis"))</x:f>
        <x:v>Teilwert als Mindestbasis</x:v>
      </x:c>
    </x:row>
    <x:row r="100">
      <x:c r="A100" s="16" t="n">
        <x:v>2022</x:v>
      </x:c>
      <x:c r="B100" s="12" t="str">
        <x:v>Berlin</x:v>
      </x:c>
      <x:c r="C100" s="14" t="n">
        <x:v>1042</x:v>
      </x:c>
      <x:c r="D100" s="12" t="str">
        <x:v>Ist, Senats-Finanzübersicht Flucht/Migration</x:v>
      </x:c>
      <x:c r="E100" s="14"/>
      <x:c r="F100" s="14"/>
      <x:c r="G100" s="14" t="n">
        <x:v>477.35</x:v>
      </x:c>
      <x:c r="H100" s="12" t="str">
        <x:v>unklar</x:v>
      </x:c>
      <x:c r="I100" s="12" t="str">
        <x:v>Senatsverwaltung für Finanzen: 2022 insgesamt 1.042 Mio. € aus AsylbLG (477), SGB-II-KdU Flucht (239), SGB-VIII-UMF (83) und Integration inkl. Kita/Schule (243).</x:v>
      </x:c>
      <x:c r="J100" s="12" t="str">
        <x:v>BT-Drs. 20/6850</x:v>
      </x:c>
      <x:c r="K100" s="12" t="str">
        <x:v>https://dserver.bundestag.de/btd/20/068/2006850.pdf</x:v>
      </x:c>
      <x:c r="L100" s="14" t="str">
        <x:f>IF(AND(ISNUMBER(C100),ISNUMBER(E100)),C100-E100,"")</x:f>
      </x:c>
      <x:c r="M100" s="14"/>
      <x:c r="N100" s="12"/>
      <x:c r="O100" s="12" t="str">
        <x:f>IF(ISNUMBER(C100),"Gesamt-/breiter Wert gefunden",IF(ISNUMBER(M100),"Nur Teil-/Mindestwert","Keine Gesamtsumme im BT-Bericht/Zusatzquellen"))</x:f>
        <x:v>Gesamt-/breiter Wert gefunden</x:v>
      </x:c>
      <x:c r="P100" s="12" t="str">
        <x:v>Abgeordnetenhaus Berlin, Hauptausschuss, rote Nr. 1123</x:v>
      </x:c>
      <x:c r="Q100" s="12" t="str">
        <x:v>https://www.parlament-berlin.de/adosservice/19/Haupt/vorgang/h19-1123-v.pdf</x:v>
      </x:c>
      <x:c r="R100" s="75" t="n">
        <x:f>SUMIFS('AsylbLG Länder'!$G$5:$G$164,'AsylbLG Länder'!$A$5:$A$164,B100,'AsylbLG Länder'!$B$5:$B$164,A100)</x:f>
        <x:v>466.2</x:v>
      </x:c>
      <x:c r="S100" s="75" t="n">
        <x:f>SUMIFS('AsylbLG Länder'!$C$5:$C$164,'AsylbLG Länder'!$A$5:$A$164,B100,'AsylbLG Länder'!$B$5:$B$164,A100)</x:f>
        <x:v>0</x:v>
      </x:c>
      <x:c r="T100" s="75" t="n">
        <x:f>SUMIFS('AsylbLG Länder'!$D$5:$D$164,'AsylbLG Länder'!$A$5:$A$164,B100,'AsylbLG Länder'!$B$5:$B$164,A100)</x:f>
        <x:v>477.35</x:v>
      </x:c>
      <x:c r="U100" s="75" t="n">
        <x:f>IF(ISNUMBER(C100),MAX(C100,R100),IF(ISNUMBER(M100),MAX(M100,R100),R100))</x:f>
        <x:v>1042</x:v>
      </x:c>
      <x:c r="V100" s="12" t="str">
        <x:f>IF(ISNUMBER(C100),IF(C100&gt;=R100,"Landeswert (AsylbLG nicht zusätzlich)","AsylbLG netto &gt; Landeswert"),IF(ISNUMBER(M100),IF(M100&gt;=R100,"Teilwert als Mindestbasis","AsylbLG netto als Mindestbasis"),"AsylbLG netto als Mindestbasis"))</x:f>
        <x:v>Landeswert (AsylbLG nicht zusätzlich)</x:v>
      </x:c>
    </x:row>
    <x:row r="101">
      <x:c r="A101" s="16" t="n">
        <x:v>2022</x:v>
      </x:c>
      <x:c r="B101" s="12" t="str">
        <x:v>Brandenburg</x:v>
      </x:c>
      <x:c r="C101" s="14" t="n">
        <x:v>512.5</x:v>
      </x:c>
      <x:c r="D101" s="12" t="str">
        <x:v>Ist, asylbedingte Ausgaben insgesamt</x:v>
      </x:c>
      <x:c r="E101" s="14"/>
      <x:c r="F101" s="14" t="n">
        <x:v>375.6</x:v>
      </x:c>
      <x:c r="G101" s="14" t="n">
        <x:v>240.35</x:v>
      </x:c>
      <x:c r="H101" s="12" t="str">
        <x:v>unklar</x:v>
      </x:c>
      <x:c r="I101" s="12" t="str">
        <x:v>Brandenburg 2022: asylbedingte Ausgaben insgesamt 512,5 Mio. €; davon 375,6 Mio. € direkt an Kommunen.</x:v>
      </x:c>
      <x:c r="J101" s="12" t="str">
        <x:v>BT-Drs. 20/6850</x:v>
      </x:c>
      <x:c r="K101" s="12" t="str">
        <x:v>https://dserver.bundestag.de/btd/20/068/2006850.pdf</x:v>
      </x:c>
      <x:c r="L101" s="14" t="str">
        <x:f>IF(AND(ISNUMBER(C101),ISNUMBER(E101)),C101-E101,"")</x:f>
      </x:c>
      <x:c r="M101" s="14"/>
      <x:c r="N101" s="12"/>
      <x:c r="O101" s="12" t="str">
        <x:f>IF(ISNUMBER(C101),"Gesamt-/breiter Wert gefunden",IF(ISNUMBER(M101),"Nur Teil-/Mindestwert","Keine Gesamtsumme im BT-Bericht/Zusatzquellen"))</x:f>
        <x:v>Gesamt-/breiter Wert gefunden</x:v>
      </x:c>
      <x:c r="P101" s="12" t="str">
        <x:v>BT-Drs. 20/6850</x:v>
      </x:c>
      <x:c r="Q101" s="12" t="str">
        <x:v>https://dserver.bundestag.de/btd/20/068/2006850.pdf</x:v>
      </x:c>
      <x:c r="R101" s="75" t="n">
        <x:f>SUMIFS('AsylbLG Länder'!$G$5:$G$164,'AsylbLG Länder'!$A$5:$A$164,B101,'AsylbLG Länder'!$B$5:$B$164,A101)</x:f>
        <x:v>232.545</x:v>
      </x:c>
      <x:c r="S101" s="75" t="n">
        <x:f>SUMIFS('AsylbLG Länder'!$C$5:$C$164,'AsylbLG Länder'!$A$5:$A$164,B101,'AsylbLG Länder'!$B$5:$B$164,A101)</x:f>
        <x:v>189.902</x:v>
      </x:c>
      <x:c r="T101" s="75" t="n">
        <x:f>SUMIFS('AsylbLG Länder'!$D$5:$D$164,'AsylbLG Länder'!$A$5:$A$164,B101,'AsylbLG Länder'!$B$5:$B$164,A101)</x:f>
        <x:v>50.449</x:v>
      </x:c>
      <x:c r="U101" s="75" t="n">
        <x:f>IF(ISNUMBER(C101),MAX(C101,R101),IF(ISNUMBER(M101),MAX(M101,R101),R101))</x:f>
        <x:v>512.5</x:v>
      </x:c>
      <x:c r="V101" s="12" t="str">
        <x:f>IF(ISNUMBER(C101),IF(C101&gt;=R101,"Landeswert (AsylbLG nicht zusätzlich)","AsylbLG netto &gt; Landeswert"),IF(ISNUMBER(M101),IF(M101&gt;=R101,"Teilwert als Mindestbasis","AsylbLG netto als Mindestbasis"),"AsylbLG netto als Mindestbasis"))</x:f>
        <x:v>Landeswert (AsylbLG nicht zusätzlich)</x:v>
      </x:c>
    </x:row>
    <x:row r="102">
      <x:c r="A102" s="16" t="n">
        <x:v>2022</x:v>
      </x:c>
      <x:c r="B102" s="12" t="str">
        <x:v>Bremen</x:v>
      </x:c>
      <x:c r="C102" s="14"/>
      <x:c r="D102" s="12" t="str"/>
      <x:c r="E102" s="14"/>
      <x:c r="F102" s="14"/>
      <x:c r="G102" s="14" t="n">
        <x:v>71.452</x:v>
      </x:c>
      <x:c r="H102" s="12" t="str">
        <x:v>unklar</x:v>
      </x:c>
      <x:c r="I102" s="12" t="str">
        <x:v>Keine vergleichbare Gesamtsumme im Bericht identifiziert</x:v>
      </x:c>
      <x:c r="J102" s="12" t="str">
        <x:v>BT-Drs. 20/6850</x:v>
      </x:c>
      <x:c r="K102" s="12" t="str">
        <x:v>https://dserver.bundestag.de/btd/20/068/2006850.pdf</x:v>
      </x:c>
      <x:c r="L102" s="14" t="str">
        <x:f>IF(AND(ISNUMBER(C102),ISNUMBER(E102)),C102-E102,"")</x:f>
      </x:c>
      <x:c r="M102" s="14"/>
      <x:c r="N102" s="12"/>
      <x:c r="O102" s="12" t="str">
        <x:f>IF(ISNUMBER(C102),"Gesamt-/breiter Wert gefunden",IF(ISNUMBER(M102),"Nur Teil-/Mindestwert","Keine Gesamtsumme im BT-Bericht/Zusatzquellen"))</x:f>
        <x:v>Keine Gesamtsumme im BT-Bericht/Zusatzquellen</x:v>
      </x:c>
      <x:c r="P102" s="12"/>
      <x:c r="Q102" s="12"/>
      <x:c r="R102" s="75" t="n">
        <x:f>SUMIFS('AsylbLG Länder'!$G$5:$G$164,'AsylbLG Länder'!$A$5:$A$164,B102,'AsylbLG Länder'!$B$5:$B$164,A102)</x:f>
        <x:v>65.588</x:v>
      </x:c>
      <x:c r="S102" s="75" t="n">
        <x:f>SUMIFS('AsylbLG Länder'!$C$5:$C$164,'AsylbLG Länder'!$A$5:$A$164,B102,'AsylbLG Länder'!$B$5:$B$164,A102)</x:f>
        <x:v>53.785</x:v>
      </x:c>
      <x:c r="T102" s="75" t="n">
        <x:f>SUMIFS('AsylbLG Länder'!$D$5:$D$164,'AsylbLG Länder'!$A$5:$A$164,B102,'AsylbLG Länder'!$B$5:$B$164,A102)</x:f>
        <x:v>17.667</x:v>
      </x:c>
      <x:c r="U102" s="75" t="n">
        <x:f>IF(ISNUMBER(C102),MAX(C102,R102),IF(ISNUMBER(M102),MAX(M102,R102),R102))</x:f>
        <x:v>65.588</x:v>
      </x:c>
      <x:c r="V102" s="12" t="str">
        <x:f>IF(ISNUMBER(C102),IF(C102&gt;=R102,"Landeswert (AsylbLG nicht zusätzlich)","AsylbLG netto &gt; Landeswert"),IF(ISNUMBER(M102),IF(M102&gt;=R102,"Teilwert als Mindestbasis","AsylbLG netto als Mindestbasis"),"AsylbLG netto als Mindestbasis"))</x:f>
        <x:v>AsylbLG netto als Mindestbasis</x:v>
      </x:c>
    </x:row>
    <x:row r="103">
      <x:c r="A103" s="16" t="n">
        <x:v>2022</x:v>
      </x:c>
      <x:c r="B103" s="12" t="str">
        <x:v>Hamburg</x:v>
      </x:c>
      <x:c r="C103" s="14"/>
      <x:c r="D103" s="12" t="str"/>
      <x:c r="E103" s="14"/>
      <x:c r="F103" s="14"/>
      <x:c r="G103" s="14" t="n">
        <x:v>205.941</x:v>
      </x:c>
      <x:c r="H103" s="12" t="str">
        <x:v>unklar</x:v>
      </x:c>
      <x:c r="I103" s="12" t="str">
        <x:v>Hamburg nennt 2022 rund 221 Mio. € flüchtlingsbedingte Kosten ohne Ukraine und rund 224 Mio. € für Ukraine-Geflüchtete; Angaben ausdrücklich nicht vollständig.</x:v>
      </x:c>
      <x:c r="J103" s="12" t="str">
        <x:v>BT-Drs. 20/6850</x:v>
      </x:c>
      <x:c r="K103" s="12" t="str">
        <x:v>https://dserver.bundestag.de/btd/20/068/2006850.pdf</x:v>
      </x:c>
      <x:c r="L103" s="14" t="str">
        <x:f>IF(AND(ISNUMBER(C103),ISNUMBER(E103)),C103-E103,"")</x:f>
      </x:c>
      <x:c r="M103" s="14" t="n">
        <x:v>445</x:v>
      </x:c>
      <x:c r="N103" s="12" t="str">
        <x:v>Teil-/Mindestwert: rund 221 Mio. € ohne Ukraine + rund 224 Mio. € Ukraine; Bericht weist ausdrücklich darauf hin, dass die Flüchtlingskosten nicht vollständig abgebildet sind.</x:v>
      </x:c>
      <x:c r="O103" s="12" t="str">
        <x:f>IF(ISNUMBER(C103),"Gesamt-/breiter Wert gefunden",IF(ISNUMBER(M103),"Nur Teil-/Mindestwert","Keine Gesamtsumme im BT-Bericht/Zusatzquellen"))</x:f>
        <x:v>Nur Teil-/Mindestwert</x:v>
      </x:c>
      <x:c r="P103" s="12" t="str">
        <x:v>BT-Drs. 20/6850</x:v>
      </x:c>
      <x:c r="Q103" s="12" t="str">
        <x:v>https://dserver.bundestag.de/btd/20/068/2006850.pdf</x:v>
      </x:c>
      <x:c r="R103" s="75" t="n">
        <x:f>SUMIFS('AsylbLG Länder'!$G$5:$G$164,'AsylbLG Länder'!$A$5:$A$164,B103,'AsylbLG Länder'!$B$5:$B$164,A103)</x:f>
        <x:v>203.329</x:v>
      </x:c>
      <x:c r="S103" s="75" t="n">
        <x:f>SUMIFS('AsylbLG Länder'!$C$5:$C$164,'AsylbLG Länder'!$A$5:$A$164,B103,'AsylbLG Länder'!$B$5:$B$164,A103)</x:f>
        <x:v>205.941</x:v>
      </x:c>
      <x:c r="T103" s="75" t="n">
        <x:f>SUMIFS('AsylbLG Länder'!$D$5:$D$164,'AsylbLG Länder'!$A$5:$A$164,B103,'AsylbLG Länder'!$B$5:$B$164,A103)</x:f>
        <x:v>0</x:v>
      </x:c>
      <x:c r="U103" s="75" t="n">
        <x:f>IF(ISNUMBER(C103),MAX(C103,R103),IF(ISNUMBER(M103),MAX(M103,R103),R103))</x:f>
        <x:v>445</x:v>
      </x:c>
      <x:c r="V103" s="12" t="str">
        <x:f>IF(ISNUMBER(C103),IF(C103&gt;=R103,"Landeswert (AsylbLG nicht zusätzlich)","AsylbLG netto &gt; Landeswert"),IF(ISNUMBER(M103),IF(M103&gt;=R103,"Teilwert als Mindestbasis","AsylbLG netto als Mindestbasis"),"AsylbLG netto als Mindestbasis"))</x:f>
        <x:v>Teilwert als Mindestbasis</x:v>
      </x:c>
    </x:row>
    <x:row r="104">
      <x:c r="A104" s="16" t="n">
        <x:v>2022</x:v>
      </x:c>
      <x:c r="B104" s="12" t="str">
        <x:v>Hessen</x:v>
      </x:c>
      <x:c r="C104" s="14" t="n">
        <x:v>966</x:v>
      </x:c>
      <x:c r="D104" s="12" t="str">
        <x:v>Ist</x:v>
      </x:c>
      <x:c r="E104" s="14"/>
      <x:c r="F104" s="14"/>
      <x:c r="G104" s="14" t="n">
        <x:v>599.774</x:v>
      </x:c>
      <x:c r="H104" s="12" t="str">
        <x:v>unklar</x:v>
      </x:c>
      <x:c r="I104" s="12" t="str">
        <x:v>Gesamtausgaben des Landes für den Asyl- und Flüchtlingsbereich rund 966 Mio. €.</x:v>
      </x:c>
      <x:c r="J104" s="12" t="str">
        <x:v>BT-Drs. 20/6850</x:v>
      </x:c>
      <x:c r="K104" s="12" t="str">
        <x:v>https://dserver.bundestag.de/btd/20/068/2006850.pdf</x:v>
      </x:c>
      <x:c r="L104" s="14" t="str">
        <x:f>IF(AND(ISNUMBER(C104),ISNUMBER(E104)),C104-E104,"")</x:f>
      </x:c>
      <x:c r="M104" s="14"/>
      <x:c r="N104" s="12"/>
      <x:c r="O104" s="12" t="str">
        <x:f>IF(ISNUMBER(C104),"Gesamt-/breiter Wert gefunden",IF(ISNUMBER(M104),"Nur Teil-/Mindestwert","Keine Gesamtsumme im BT-Bericht/Zusatzquellen"))</x:f>
        <x:v>Gesamt-/breiter Wert gefunden</x:v>
      </x:c>
      <x:c r="P104" s="12"/>
      <x:c r="Q104" s="12"/>
      <x:c r="R104" s="75" t="n">
        <x:f>SUMIFS('AsylbLG Länder'!$G$5:$G$164,'AsylbLG Länder'!$A$5:$A$164,B104,'AsylbLG Länder'!$B$5:$B$164,A104)</x:f>
        <x:v>573.387</x:v>
      </x:c>
      <x:c r="S104" s="75" t="n">
        <x:f>SUMIFS('AsylbLG Länder'!$C$5:$C$164,'AsylbLG Länder'!$A$5:$A$164,B104,'AsylbLG Länder'!$B$5:$B$164,A104)</x:f>
        <x:v>524.372</x:v>
      </x:c>
      <x:c r="T104" s="75" t="n">
        <x:f>SUMIFS('AsylbLG Länder'!$D$5:$D$164,'AsylbLG Länder'!$A$5:$A$164,B104,'AsylbLG Länder'!$B$5:$B$164,A104)</x:f>
        <x:v>75.401</x:v>
      </x:c>
      <x:c r="U104" s="75" t="n">
        <x:f>IF(ISNUMBER(C104),MAX(C104,R104),IF(ISNUMBER(M104),MAX(M104,R104),R104))</x:f>
        <x:v>966</x:v>
      </x:c>
      <x:c r="V104" s="12" t="str">
        <x:f>IF(ISNUMBER(C104),IF(C104&gt;=R104,"Landeswert (AsylbLG nicht zusätzlich)","AsylbLG netto &gt; Landeswert"),IF(ISNUMBER(M104),IF(M104&gt;=R104,"Teilwert als Mindestbasis","AsylbLG netto als Mindestbasis"),"AsylbLG netto als Mindestbasis"))</x:f>
        <x:v>Landeswert (AsylbLG nicht zusätzlich)</x:v>
      </x:c>
    </x:row>
    <x:row r="105">
      <x:c r="A105" s="16" t="n">
        <x:v>2022</x:v>
      </x:c>
      <x:c r="B105" s="12" t="str">
        <x:v>Mecklenburg-Vorpommern</x:v>
      </x:c>
      <x:c r="C105" s="14"/>
      <x:c r="D105" s="12" t="str"/>
      <x:c r="E105" s="14"/>
      <x:c r="F105" s="14"/>
      <x:c r="G105" s="14" t="n">
        <x:v>118.934</x:v>
      </x:c>
      <x:c r="H105" s="12" t="str">
        <x:v>unklar</x:v>
      </x:c>
      <x:c r="I105" s="12" t="str">
        <x:v>Mecklenburg-Vorpommern 2022: mindestens 224 Mio. € allein an Erstattungen an Kommunen; kein vollständiger Landesgesamtwert.</x:v>
      </x:c>
      <x:c r="J105" s="12" t="str">
        <x:v>BT-Drs. 20/6850</x:v>
      </x:c>
      <x:c r="K105" s="12" t="str">
        <x:v>https://dserver.bundestag.de/btd/20/068/2006850.pdf</x:v>
      </x:c>
      <x:c r="L105" s="14" t="str">
        <x:f>IF(AND(ISNUMBER(C105),ISNUMBER(E105)),C105-E105,"")</x:f>
      </x:c>
      <x:c r="M105" s="14" t="n">
        <x:v>224</x:v>
      </x:c>
      <x:c r="N105" s="12" t="str">
        <x:v>Teil-/Mindestwert: allein Erstattungen an Kommunen für flüchtlings- und integrationsbezogene Zwecke lagen 2022 über 224 Mio. €. Weitere Landesausgaben können hinzukommen.</x:v>
      </x:c>
      <x:c r="O105" s="12" t="str">
        <x:f>IF(ISNUMBER(C105),"Gesamt-/breiter Wert gefunden",IF(ISNUMBER(M105),"Nur Teil-/Mindestwert","Keine Gesamtsumme im BT-Bericht/Zusatzquellen"))</x:f>
        <x:v>Nur Teil-/Mindestwert</x:v>
      </x:c>
      <x:c r="P105" s="12" t="str">
        <x:v>BT-Drs. 20/6850</x:v>
      </x:c>
      <x:c r="Q105" s="12" t="str">
        <x:v>https://dserver.bundestag.de/btd/20/068/2006850.pdf</x:v>
      </x:c>
      <x:c r="R105" s="75" t="n">
        <x:f>SUMIFS('AsylbLG Länder'!$G$5:$G$164,'AsylbLG Länder'!$A$5:$A$164,B105,'AsylbLG Länder'!$B$5:$B$164,A105)</x:f>
        <x:v>115.075</x:v>
      </x:c>
      <x:c r="S105" s="75" t="n">
        <x:f>SUMIFS('AsylbLG Länder'!$C$5:$C$164,'AsylbLG Länder'!$A$5:$A$164,B105,'AsylbLG Länder'!$B$5:$B$164,A105)</x:f>
        <x:v>1.144</x:v>
      </x:c>
      <x:c r="T105" s="75" t="n">
        <x:f>SUMIFS('AsylbLG Länder'!$D$5:$D$164,'AsylbLG Länder'!$A$5:$A$164,B105,'AsylbLG Länder'!$B$5:$B$164,A105)</x:f>
        <x:v>117.79</x:v>
      </x:c>
      <x:c r="U105" s="75" t="n">
        <x:f>IF(ISNUMBER(C105),MAX(C105,R105),IF(ISNUMBER(M105),MAX(M105,R105),R105))</x:f>
        <x:v>224</x:v>
      </x:c>
      <x:c r="V105" s="12" t="str">
        <x:f>IF(ISNUMBER(C105),IF(C105&gt;=R105,"Landeswert (AsylbLG nicht zusätzlich)","AsylbLG netto &gt; Landeswert"),IF(ISNUMBER(M105),IF(M105&gt;=R105,"Teilwert als Mindestbasis","AsylbLG netto als Mindestbasis"),"AsylbLG netto als Mindestbasis"))</x:f>
        <x:v>Teilwert als Mindestbasis</x:v>
      </x:c>
    </x:row>
    <x:row r="106">
      <x:c r="A106" s="16" t="n">
        <x:v>2022</x:v>
      </x:c>
      <x:c r="B106" s="12" t="str">
        <x:v>Niedersachsen</x:v>
      </x:c>
      <x:c r="C106" s="14" t="n">
        <x:v>951</x:v>
      </x:c>
      <x:c r="D106" s="12" t="str">
        <x:v>Ist (vorläufiger Abschluss), drei große Ausgabenblöcke</x:v>
      </x:c>
      <x:c r="E106" s="14"/>
      <x:c r="F106" s="14" t="n">
        <x:v>726</x:v>
      </x:c>
      <x:c r="G106" s="14" t="n">
        <x:v>661.042</x:v>
      </x:c>
      <x:c r="H106" s="12" t="str">
        <x:v>mittel</x:v>
      </x:c>
      <x:c r="I106" s="12" t="str">
        <x:v>Niedersachsen 2022: Ist-Ausgaben der drei großen Ausgabenblöcke rund 951 Mio. €, davon rund 726 Mio. € an Kommunen; 639 Mio. € war nur die Veranschlagung.</x:v>
      </x:c>
      <x:c r="J106" s="12" t="str">
        <x:v>BT-Drs. 20/6850</x:v>
      </x:c>
      <x:c r="K106" s="12" t="str">
        <x:v>https://dserver.bundestag.de/btd/20/068/2006850.pdf</x:v>
      </x:c>
      <x:c r="L106" s="14" t="str">
        <x:f>IF(AND(ISNUMBER(C106),ISNUMBER(E106)),C106-E106,"")</x:f>
      </x:c>
      <x:c r="M106" s="14"/>
      <x:c r="N106" s="12"/>
      <x:c r="O106" s="12" t="str">
        <x:f>IF(ISNUMBER(C106),"Gesamt-/breiter Wert gefunden",IF(ISNUMBER(M106),"Nur Teil-/Mindestwert","Keine Gesamtsumme im BT-Bericht/Zusatzquellen"))</x:f>
        <x:v>Gesamt-/breiter Wert gefunden</x:v>
      </x:c>
      <x:c r="P106" s="12" t="str">
        <x:v>BT-Drs. 20/6850</x:v>
      </x:c>
      <x:c r="Q106" s="12" t="str">
        <x:v>https://dserver.bundestag.de/btd/20/068/2006850.pdf</x:v>
      </x:c>
      <x:c r="R106" s="75" t="n">
        <x:f>SUMIFS('AsylbLG Länder'!$G$5:$G$164,'AsylbLG Länder'!$A$5:$A$164,B106,'AsylbLG Länder'!$B$5:$B$164,A106)</x:f>
        <x:v>631.16</x:v>
      </x:c>
      <x:c r="S106" s="75" t="n">
        <x:f>SUMIFS('AsylbLG Länder'!$C$5:$C$164,'AsylbLG Länder'!$A$5:$A$164,B106,'AsylbLG Länder'!$B$5:$B$164,A106)</x:f>
        <x:v>619.444</x:v>
      </x:c>
      <x:c r="T106" s="75" t="n">
        <x:f>SUMIFS('AsylbLG Länder'!$D$5:$D$164,'AsylbLG Länder'!$A$5:$A$164,B106,'AsylbLG Länder'!$B$5:$B$164,A106)</x:f>
        <x:v>41.598</x:v>
      </x:c>
      <x:c r="U106" s="75" t="n">
        <x:f>IF(ISNUMBER(C106),MAX(C106,R106),IF(ISNUMBER(M106),MAX(M106,R106),R106))</x:f>
        <x:v>951</x:v>
      </x:c>
      <x:c r="V106" s="12" t="str">
        <x:f>IF(ISNUMBER(C106),IF(C106&gt;=R106,"Landeswert (AsylbLG nicht zusätzlich)","AsylbLG netto &gt; Landeswert"),IF(ISNUMBER(M106),IF(M106&gt;=R106,"Teilwert als Mindestbasis","AsylbLG netto als Mindestbasis"),"AsylbLG netto als Mindestbasis"))</x:f>
        <x:v>Landeswert (AsylbLG nicht zusätzlich)</x:v>
      </x:c>
    </x:row>
    <x:row r="107">
      <x:c r="A107" s="16" t="n">
        <x:v>2022</x:v>
      </x:c>
      <x:c r="B107" s="12" t="str">
        <x:v>Nordrhein-Westfalen</x:v>
      </x:c>
      <x:c r="C107" s="14" t="n">
        <x:v>3074</x:v>
      </x:c>
      <x:c r="D107" s="12" t="str">
        <x:v>Ist</x:v>
      </x:c>
      <x:c r="E107" s="14"/>
      <x:c r="F107" s="14" t="n">
        <x:v>1969</x:v>
      </x:c>
      <x:c r="G107" s="14" t="n">
        <x:v>1296.162</x:v>
      </x:c>
      <x:c r="H107" s="12" t="str">
        <x:v>hoch</x:v>
      </x:c>
      <x:c r="I107" s="12" t="str">
        <x:v>Explizite Ist-/Kostenangabe</x:v>
      </x:c>
      <x:c r="J107" s="12" t="str">
        <x:v>BT-Drs. 20/6850</x:v>
      </x:c>
      <x:c r="K107" s="12" t="str">
        <x:v>https://dserver.bundestag.de/btd/20/068/2006850.pdf</x:v>
      </x:c>
      <x:c r="L107" s="14" t="str">
        <x:f>IF(AND(ISNUMBER(C107),ISNUMBER(E107)),C107-E107,"")</x:f>
      </x:c>
      <x:c r="M107" s="14"/>
      <x:c r="N107" s="12"/>
      <x:c r="O107" s="12" t="str">
        <x:f>IF(ISNUMBER(C107),"Gesamt-/breiter Wert gefunden",IF(ISNUMBER(M107),"Nur Teil-/Mindestwert","Keine Gesamtsumme im BT-Bericht/Zusatzquellen"))</x:f>
        <x:v>Gesamt-/breiter Wert gefunden</x:v>
      </x:c>
      <x:c r="P107" s="12"/>
      <x:c r="Q107" s="12"/>
      <x:c r="R107" s="75" t="n">
        <x:f>SUMIFS('AsylbLG Länder'!$G$5:$G$164,'AsylbLG Länder'!$A$5:$A$164,B107,'AsylbLG Länder'!$B$5:$B$164,A107)</x:f>
        <x:v>1218.061</x:v>
      </x:c>
      <x:c r="S107" s="75" t="n">
        <x:f>SUMIFS('AsylbLG Länder'!$C$5:$C$164,'AsylbLG Länder'!$A$5:$A$164,B107,'AsylbLG Länder'!$B$5:$B$164,A107)</x:f>
        <x:v>994.022</x:v>
      </x:c>
      <x:c r="T107" s="75" t="n">
        <x:f>SUMIFS('AsylbLG Länder'!$D$5:$D$164,'AsylbLG Länder'!$A$5:$A$164,B107,'AsylbLG Länder'!$B$5:$B$164,A107)</x:f>
        <x:v>302.14</x:v>
      </x:c>
      <x:c r="U107" s="75" t="n">
        <x:f>IF(ISNUMBER(C107),MAX(C107,R107),IF(ISNUMBER(M107),MAX(M107,R107),R107))</x:f>
        <x:v>3074</x:v>
      </x:c>
      <x:c r="V107" s="12" t="str">
        <x:f>IF(ISNUMBER(C107),IF(C107&gt;=R107,"Landeswert (AsylbLG nicht zusätzlich)","AsylbLG netto &gt; Landeswert"),IF(ISNUMBER(M107),IF(M107&gt;=R107,"Teilwert als Mindestbasis","AsylbLG netto als Mindestbasis"),"AsylbLG netto als Mindestbasis"))</x:f>
        <x:v>Landeswert (AsylbLG nicht zusätzlich)</x:v>
      </x:c>
    </x:row>
    <x:row r="108">
      <x:c r="A108" s="16" t="n">
        <x:v>2022</x:v>
      </x:c>
      <x:c r="B108" s="12" t="str">
        <x:v>Rheinland-Pfalz</x:v>
      </x:c>
      <x:c r="C108" s="14" t="n">
        <x:v>396.32176687</x:v>
      </x:c>
      <x:c r="D108" s="12" t="str">
        <x:v>Ist, asyl-/flüchtlingsbezogene Landesausgaben nach Haushaltstiteln</x:v>
      </x:c>
      <x:c r="E108" s="14"/>
      <x:c r="F108" s="14"/>
      <x:c r="G108" s="14" t="n">
        <x:v>252.38</x:v>
      </x:c>
      <x:c r="H108" s="12" t="str">
        <x:v>unklar</x:v>
      </x:c>
      <x:c r="I108" s="12" t="str">
        <x:v>Amtliche Landtagsantwort aggregiert die asyl-/flüchtlingsbezogenen Ist-Ausgaben nach Haushaltstiteln. Die Landesregierung weist ausdrücklich auf Abgrenzungsunschärfen hin.</x:v>
      </x:c>
      <x:c r="J108" s="12" t="str">
        <x:v>BT-Drs. 20/6850</x:v>
      </x:c>
      <x:c r="K108" s="12" t="str">
        <x:v>https://dserver.bundestag.de/btd/20/068/2006850.pdf</x:v>
      </x:c>
      <x:c r="L108" s="14" t="str">
        <x:f>IF(AND(ISNUMBER(C108),ISNUMBER(E108)),C108-E108,"")</x:f>
      </x:c>
      <x:c r="M108" s="14"/>
      <x:c r="N108" s="12"/>
      <x:c r="O108" s="12" t="str">
        <x:f>IF(ISNUMBER(C108),"Gesamt-/breiter Wert gefunden",IF(ISNUMBER(M108),"Nur Teil-/Mindestwert","Keine Gesamtsumme im BT-Bericht/Zusatzquellen"))</x:f>
        <x:v>Gesamt-/breiter Wert gefunden</x:v>
      </x:c>
      <x:c r="P108" s="12" t="str">
        <x:v>Landtag Rheinland-Pfalz, Drs. 18/9874</x:v>
      </x:c>
      <x:c r="Q108" s="12" t="str">
        <x:v>https://dokumente.landtag.rlp.de/landtag/drucksachen/9874-18.pdf</x:v>
      </x:c>
      <x:c r="R108" s="75" t="n">
        <x:f>SUMIFS('AsylbLG Länder'!$G$5:$G$164,'AsylbLG Länder'!$A$5:$A$164,B108,'AsylbLG Länder'!$B$5:$B$164,A108)</x:f>
        <x:v>224.668</x:v>
      </x:c>
      <x:c r="S108" s="75" t="n">
        <x:f>SUMIFS('AsylbLG Länder'!$C$5:$C$164,'AsylbLG Länder'!$A$5:$A$164,B108,'AsylbLG Länder'!$B$5:$B$164,A108)</x:f>
        <x:v>194.465</x:v>
      </x:c>
      <x:c r="T108" s="75" t="n">
        <x:f>SUMIFS('AsylbLG Länder'!$D$5:$D$164,'AsylbLG Länder'!$A$5:$A$164,B108,'AsylbLG Länder'!$B$5:$B$164,A108)</x:f>
        <x:v>57.915</x:v>
      </x:c>
      <x:c r="U108" s="75" t="n">
        <x:f>IF(ISNUMBER(C108),MAX(C108,R108),IF(ISNUMBER(M108),MAX(M108,R108),R108))</x:f>
        <x:v>396.32176687</x:v>
      </x:c>
      <x:c r="V108" s="12" t="str">
        <x:f>IF(ISNUMBER(C108),IF(C108&gt;=R108,"Landeswert (AsylbLG nicht zusätzlich)","AsylbLG netto &gt; Landeswert"),IF(ISNUMBER(M108),IF(M108&gt;=R108,"Teilwert als Mindestbasis","AsylbLG netto als Mindestbasis"),"AsylbLG netto als Mindestbasis"))</x:f>
        <x:v>Landeswert (AsylbLG nicht zusätzlich)</x:v>
      </x:c>
    </x:row>
    <x:row r="109">
      <x:c r="A109" s="16" t="n">
        <x:v>2022</x:v>
      </x:c>
      <x:c r="B109" s="12" t="str">
        <x:v>Saarland</x:v>
      </x:c>
      <x:c r="C109" s="14"/>
      <x:c r="D109" s="12" t="str"/>
      <x:c r="E109" s="14"/>
      <x:c r="F109" s="14"/>
      <x:c r="G109" s="14" t="n">
        <x:v>48.279</x:v>
      </x:c>
      <x:c r="H109" s="12" t="str">
        <x:v>unklar</x:v>
      </x:c>
      <x:c r="I109" s="12" t="str">
        <x:v>Keine vergleichbare Gesamtsumme im Bericht identifiziert</x:v>
      </x:c>
      <x:c r="J109" s="12" t="str">
        <x:v>BT-Drs. 20/6850</x:v>
      </x:c>
      <x:c r="K109" s="12" t="str">
        <x:v>https://dserver.bundestag.de/btd/20/068/2006850.pdf</x:v>
      </x:c>
      <x:c r="L109" s="14" t="str">
        <x:f>IF(AND(ISNUMBER(C109),ISNUMBER(E109)),C109-E109,"")</x:f>
      </x:c>
      <x:c r="M109" s="14"/>
      <x:c r="N109" s="12"/>
      <x:c r="O109" s="12" t="str">
        <x:f>IF(ISNUMBER(C109),"Gesamt-/breiter Wert gefunden",IF(ISNUMBER(M109),"Nur Teil-/Mindestwert","Keine Gesamtsumme im BT-Bericht/Zusatzquellen"))</x:f>
        <x:v>Keine Gesamtsumme im BT-Bericht/Zusatzquellen</x:v>
      </x:c>
      <x:c r="P109" s="12"/>
      <x:c r="Q109" s="12"/>
      <x:c r="R109" s="75" t="n">
        <x:f>SUMIFS('AsylbLG Länder'!$G$5:$G$164,'AsylbLG Länder'!$A$5:$A$164,B109,'AsylbLG Länder'!$B$5:$B$164,A109)</x:f>
        <x:v>43.813</x:v>
      </x:c>
      <x:c r="S109" s="75" t="n">
        <x:f>SUMIFS('AsylbLG Länder'!$C$5:$C$164,'AsylbLG Länder'!$A$5:$A$164,B109,'AsylbLG Länder'!$B$5:$B$164,A109)</x:f>
        <x:v>35.765</x:v>
      </x:c>
      <x:c r="T109" s="75" t="n">
        <x:f>SUMIFS('AsylbLG Länder'!$D$5:$D$164,'AsylbLG Länder'!$A$5:$A$164,B109,'AsylbLG Länder'!$B$5:$B$164,A109)</x:f>
        <x:v>12.515</x:v>
      </x:c>
      <x:c r="U109" s="75" t="n">
        <x:f>IF(ISNUMBER(C109),MAX(C109,R109),IF(ISNUMBER(M109),MAX(M109,R109),R109))</x:f>
        <x:v>43.813</x:v>
      </x:c>
      <x:c r="V109" s="12" t="str">
        <x:f>IF(ISNUMBER(C109),IF(C109&gt;=R109,"Landeswert (AsylbLG nicht zusätzlich)","AsylbLG netto &gt; Landeswert"),IF(ISNUMBER(M109),IF(M109&gt;=R109,"Teilwert als Mindestbasis","AsylbLG netto als Mindestbasis"),"AsylbLG netto als Mindestbasis"))</x:f>
        <x:v>AsylbLG netto als Mindestbasis</x:v>
      </x:c>
    </x:row>
    <x:row r="110">
      <x:c r="A110" s="16" t="n">
        <x:v>2022</x:v>
      </x:c>
      <x:c r="B110" s="12" t="str">
        <x:v>Sachsen</x:v>
      </x:c>
      <x:c r="C110" s="14" t="n">
        <x:v>600.9</x:v>
      </x:c>
      <x:c r="D110" s="12" t="str">
        <x:v>Ist, Ausgaben Land 2022 im ausgewiesenen Flucht-/Integrationsrahmen</x:v>
      </x:c>
      <x:c r="E110" s="14"/>
      <x:c r="F110" s="14" t="n">
        <x:v>390.6</x:v>
      </x:c>
      <x:c r="G110" s="14" t="n">
        <x:v>465.083</x:v>
      </x:c>
      <x:c r="H110" s="12" t="str">
        <x:v>unklar</x:v>
      </x:c>
      <x:c r="I110" s="12" t="str">
        <x:v>Sachsen weist für 2022 Landesausgaben von 600,9 Mio. € aus; davon 390,6 Mio. € an Kommunen.</x:v>
      </x:c>
      <x:c r="J110" s="12" t="str">
        <x:v>BT-Drs. 20/6850</x:v>
      </x:c>
      <x:c r="K110" s="12" t="str">
        <x:v>https://dserver.bundestag.de/btd/20/068/2006850.pdf</x:v>
      </x:c>
      <x:c r="L110" s="14" t="str">
        <x:f>IF(AND(ISNUMBER(C110),ISNUMBER(E110)),C110-E110,"")</x:f>
      </x:c>
      <x:c r="M110" s="14"/>
      <x:c r="N110" s="12"/>
      <x:c r="O110" s="12" t="str">
        <x:f>IF(ISNUMBER(C110),"Gesamt-/breiter Wert gefunden",IF(ISNUMBER(M110),"Nur Teil-/Mindestwert","Keine Gesamtsumme im BT-Bericht/Zusatzquellen"))</x:f>
        <x:v>Gesamt-/breiter Wert gefunden</x:v>
      </x:c>
      <x:c r="P110" s="12" t="str">
        <x:v>BT-Drs. 20/6850</x:v>
      </x:c>
      <x:c r="Q110" s="12" t="str">
        <x:v>https://dserver.bundestag.de/btd/20/068/2006850.pdf</x:v>
      </x:c>
      <x:c r="R110" s="75" t="n">
        <x:f>SUMIFS('AsylbLG Länder'!$G$5:$G$164,'AsylbLG Länder'!$A$5:$A$164,B110,'AsylbLG Länder'!$B$5:$B$164,A110)</x:f>
        <x:v>450.365</x:v>
      </x:c>
      <x:c r="S110" s="75" t="n">
        <x:f>SUMIFS('AsylbLG Länder'!$C$5:$C$164,'AsylbLG Länder'!$A$5:$A$164,B110,'AsylbLG Länder'!$B$5:$B$164,A110)</x:f>
        <x:v>353.856</x:v>
      </x:c>
      <x:c r="T110" s="75" t="n">
        <x:f>SUMIFS('AsylbLG Länder'!$D$5:$D$164,'AsylbLG Länder'!$A$5:$A$164,B110,'AsylbLG Länder'!$B$5:$B$164,A110)</x:f>
        <x:v>111.227</x:v>
      </x:c>
      <x:c r="U110" s="75" t="n">
        <x:f>IF(ISNUMBER(C110),MAX(C110,R110),IF(ISNUMBER(M110),MAX(M110,R110),R110))</x:f>
        <x:v>600.9</x:v>
      </x:c>
      <x:c r="V110" s="12" t="str">
        <x:f>IF(ISNUMBER(C110),IF(C110&gt;=R110,"Landeswert (AsylbLG nicht zusätzlich)","AsylbLG netto &gt; Landeswert"),IF(ISNUMBER(M110),IF(M110&gt;=R110,"Teilwert als Mindestbasis","AsylbLG netto als Mindestbasis"),"AsylbLG netto als Mindestbasis"))</x:f>
        <x:v>Landeswert (AsylbLG nicht zusätzlich)</x:v>
      </x:c>
    </x:row>
    <x:row r="111">
      <x:c r="A111" s="16" t="n">
        <x:v>2022</x:v>
      </x:c>
      <x:c r="B111" s="12" t="str">
        <x:v>Sachsen-Anhalt</x:v>
      </x:c>
      <x:c r="C111" s="14" t="n">
        <x:v>263</x:v>
      </x:c>
      <x:c r="D111" s="12" t="str">
        <x:v>Ist, Asyl- und Flüchtlingsbereich insgesamt</x:v>
      </x:c>
      <x:c r="E111" s="14"/>
      <x:c r="F111" s="14" t="n">
        <x:v>190</x:v>
      </x:c>
      <x:c r="G111" s="14" t="n">
        <x:v>136.884</x:v>
      </x:c>
      <x:c r="H111" s="12" t="str">
        <x:v>unklar</x:v>
      </x:c>
      <x:c r="I111" s="12" t="str">
        <x:v>Sachsen-Anhalt 2022: Gesamtausgaben für den Asyl- und Flüchtlingsbereich rund 263 Mio. €; davon rund 190 Mio. € an Kommunen.</x:v>
      </x:c>
      <x:c r="J111" s="12" t="str">
        <x:v>BT-Drs. 20/6850</x:v>
      </x:c>
      <x:c r="K111" s="12" t="str">
        <x:v>https://dserver.bundestag.de/btd/20/068/2006850.pdf</x:v>
      </x:c>
      <x:c r="L111" s="14" t="str">
        <x:f>IF(AND(ISNUMBER(C111),ISNUMBER(E111)),C111-E111,"")</x:f>
      </x:c>
      <x:c r="M111" s="14"/>
      <x:c r="N111" s="12"/>
      <x:c r="O111" s="12" t="str">
        <x:f>IF(ISNUMBER(C111),"Gesamt-/breiter Wert gefunden",IF(ISNUMBER(M111),"Nur Teil-/Mindestwert","Keine Gesamtsumme im BT-Bericht/Zusatzquellen"))</x:f>
        <x:v>Gesamt-/breiter Wert gefunden</x:v>
      </x:c>
      <x:c r="P111" s="12" t="str">
        <x:v>BT-Drs. 20/6850</x:v>
      </x:c>
      <x:c r="Q111" s="12" t="str">
        <x:v>https://dserver.bundestag.de/btd/20/068/2006850.pdf</x:v>
      </x:c>
      <x:c r="R111" s="75" t="n">
        <x:f>SUMIFS('AsylbLG Länder'!$G$5:$G$164,'AsylbLG Länder'!$A$5:$A$164,B111,'AsylbLG Länder'!$B$5:$B$164,A111)</x:f>
        <x:v>128.272</x:v>
      </x:c>
      <x:c r="S111" s="75" t="n">
        <x:f>SUMIFS('AsylbLG Länder'!$C$5:$C$164,'AsylbLG Länder'!$A$5:$A$164,B111,'AsylbLG Länder'!$B$5:$B$164,A111)</x:f>
        <x:v>119.717</x:v>
      </x:c>
      <x:c r="T111" s="75" t="n">
        <x:f>SUMIFS('AsylbLG Länder'!$D$5:$D$164,'AsylbLG Länder'!$A$5:$A$164,B111,'AsylbLG Länder'!$B$5:$B$164,A111)</x:f>
        <x:v>17.166</x:v>
      </x:c>
      <x:c r="U111" s="75" t="n">
        <x:f>IF(ISNUMBER(C111),MAX(C111,R111),IF(ISNUMBER(M111),MAX(M111,R111),R111))</x:f>
        <x:v>263</x:v>
      </x:c>
      <x:c r="V111" s="12" t="str">
        <x:f>IF(ISNUMBER(C111),IF(C111&gt;=R111,"Landeswert (AsylbLG nicht zusätzlich)","AsylbLG netto &gt; Landeswert"),IF(ISNUMBER(M111),IF(M111&gt;=R111,"Teilwert als Mindestbasis","AsylbLG netto als Mindestbasis"),"AsylbLG netto als Mindestbasis"))</x:f>
        <x:v>Landeswert (AsylbLG nicht zusätzlich)</x:v>
      </x:c>
    </x:row>
    <x:row r="112">
      <x:c r="A112" s="16" t="n">
        <x:v>2022</x:v>
      </x:c>
      <x:c r="B112" s="12" t="str">
        <x:v>Schleswig-Holstein</x:v>
      </x:c>
      <x:c r="C112" s="14" t="n">
        <x:v>413</x:v>
      </x:c>
      <x:c r="D112" s="12" t="str">
        <x:v>Ist</x:v>
      </x:c>
      <x:c r="E112" s="14" t="n">
        <x:v>149.6</x:v>
      </x:c>
      <x:c r="F112" s="14" t="n">
        <x:v>197</x:v>
      </x:c>
      <x:c r="G112" s="14" t="n">
        <x:v>260.745</x:v>
      </x:c>
      <x:c r="H112" s="12" t="str">
        <x:v>hoch</x:v>
      </x:c>
      <x:c r="I112" s="12" t="str">
        <x:v>Explizite Ist-/Kostenangabe</x:v>
      </x:c>
      <x:c r="J112" s="12" t="str">
        <x:v>BT-Drs. 20/6850</x:v>
      </x:c>
      <x:c r="K112" s="12" t="str">
        <x:v>https://dserver.bundestag.de/btd/20/068/2006850.pdf</x:v>
      </x:c>
      <x:c r="L112" s="14" t="n">
        <x:f>IF(AND(ISNUMBER(C112),ISNUMBER(E112)),C112-E112,"")</x:f>
        <x:v>263.4</x:v>
      </x:c>
      <x:c r="M112" s="14"/>
      <x:c r="N112" s="12"/>
      <x:c r="O112" s="12" t="str">
        <x:f>IF(ISNUMBER(C112),"Gesamt-/breiter Wert gefunden",IF(ISNUMBER(M112),"Nur Teil-/Mindestwert","Keine Gesamtsumme im BT-Bericht/Zusatzquellen"))</x:f>
        <x:v>Gesamt-/breiter Wert gefunden</x:v>
      </x:c>
      <x:c r="P112" s="12"/>
      <x:c r="Q112" s="12"/>
      <x:c r="R112" s="75" t="n">
        <x:f>SUMIFS('AsylbLG Länder'!$G$5:$G$164,'AsylbLG Länder'!$A$5:$A$164,B112,'AsylbLG Länder'!$B$5:$B$164,A112)</x:f>
        <x:v>245.559</x:v>
      </x:c>
      <x:c r="S112" s="75" t="n">
        <x:f>SUMIFS('AsylbLG Länder'!$C$5:$C$164,'AsylbLG Länder'!$A$5:$A$164,B112,'AsylbLG Länder'!$B$5:$B$164,A112)</x:f>
        <x:v>198.476</x:v>
      </x:c>
      <x:c r="T112" s="75" t="n">
        <x:f>SUMIFS('AsylbLG Länder'!$D$5:$D$164,'AsylbLG Länder'!$A$5:$A$164,B112,'AsylbLG Länder'!$B$5:$B$164,A112)</x:f>
        <x:v>62.268</x:v>
      </x:c>
      <x:c r="U112" s="75" t="n">
        <x:f>IF(ISNUMBER(C112),MAX(C112,R112),IF(ISNUMBER(M112),MAX(M112,R112),R112))</x:f>
        <x:v>413</x:v>
      </x:c>
      <x:c r="V112" s="12" t="str">
        <x:f>IF(ISNUMBER(C112),IF(C112&gt;=R112,"Landeswert (AsylbLG nicht zusätzlich)","AsylbLG netto &gt; Landeswert"),IF(ISNUMBER(M112),IF(M112&gt;=R112,"Teilwert als Mindestbasis","AsylbLG netto als Mindestbasis"),"AsylbLG netto als Mindestbasis"))</x:f>
        <x:v>Landeswert (AsylbLG nicht zusätzlich)</x:v>
      </x:c>
    </x:row>
    <x:row r="113">
      <x:c r="A113" s="16" t="n">
        <x:v>2022</x:v>
      </x:c>
      <x:c r="B113" s="12" t="str">
        <x:v>Thüringen</x:v>
      </x:c>
      <x:c r="C113" s="14" t="n">
        <x:v>220.1</x:v>
      </x:c>
      <x:c r="D113" s="12" t="str">
        <x:v>Mindestwert/zuordenbare Ausgaben</x:v>
      </x:c>
      <x:c r="E113" s="14"/>
      <x:c r="F113" s="14"/>
      <x:c r="G113" s="14" t="n">
        <x:v>127.06</x:v>
      </x:c>
      <x:c r="H113" s="12" t="str">
        <x:v>unklar</x:v>
      </x:c>
      <x:c r="I113" s="12" t="str">
        <x:v>Bericht: flüchtlingsbezogene Ausgaben 2022 mindestens 220,1 Mio. €; weitere nicht eindeutig abgrenzbare Ausgaben kommen hinzu.</x:v>
      </x:c>
      <x:c r="J113" s="12" t="str">
        <x:v>BT-Drs. 20/6850</x:v>
      </x:c>
      <x:c r="K113" s="12" t="str">
        <x:v>https://dserver.bundestag.de/btd/20/068/2006850.pdf</x:v>
      </x:c>
      <x:c r="L113" s="14" t="str">
        <x:f>IF(AND(ISNUMBER(C113),ISNUMBER(E113)),C113-E113,"")</x:f>
      </x:c>
      <x:c r="M113" s="14"/>
      <x:c r="N113" s="12"/>
      <x:c r="O113" s="12" t="str">
        <x:f>IF(ISNUMBER(C113),"Gesamt-/breiter Wert gefunden",IF(ISNUMBER(M113),"Nur Teil-/Mindestwert","Keine Gesamtsumme im BT-Bericht/Zusatzquellen"))</x:f>
        <x:v>Gesamt-/breiter Wert gefunden</x:v>
      </x:c>
      <x:c r="P113" s="12"/>
      <x:c r="Q113" s="12"/>
      <x:c r="R113" s="75" t="n">
        <x:f>SUMIFS('AsylbLG Länder'!$G$5:$G$164,'AsylbLG Länder'!$A$5:$A$164,B113,'AsylbLG Länder'!$B$5:$B$164,A113)</x:f>
        <x:v>117.243</x:v>
      </x:c>
      <x:c r="S113" s="75" t="n">
        <x:f>SUMIFS('AsylbLG Länder'!$C$5:$C$164,'AsylbLG Länder'!$A$5:$A$164,B113,'AsylbLG Länder'!$B$5:$B$164,A113)</x:f>
        <x:v>0</x:v>
      </x:c>
      <x:c r="T113" s="75" t="n">
        <x:f>SUMIFS('AsylbLG Länder'!$D$5:$D$164,'AsylbLG Länder'!$A$5:$A$164,B113,'AsylbLG Länder'!$B$5:$B$164,A113)</x:f>
        <x:v>127.06</x:v>
      </x:c>
      <x:c r="U113" s="75" t="n">
        <x:f>IF(ISNUMBER(C113),MAX(C113,R113),IF(ISNUMBER(M113),MAX(M113,R113),R113))</x:f>
        <x:v>220.1</x:v>
      </x:c>
      <x:c r="V113" s="12" t="str">
        <x:f>IF(ISNUMBER(C113),IF(C113&gt;=R113,"Landeswert (AsylbLG nicht zusätzlich)","AsylbLG netto &gt; Landeswert"),IF(ISNUMBER(M113),IF(M113&gt;=R113,"Teilwert als Mindestbasis","AsylbLG netto als Mindestbasis"),"AsylbLG netto als Mindestbasis"))</x:f>
        <x:v>Landeswert (AsylbLG nicht zusätzlich)</x:v>
      </x:c>
    </x:row>
    <x:row r="114">
      <x:c r="A114" s="16" t="n">
        <x:v>2023</x:v>
      </x:c>
      <x:c r="B114" s="12" t="str">
        <x:v>Baden-Württemberg</x:v>
      </x:c>
      <x:c r="C114" s="14"/>
      <x:c r="D114" s="12" t="str"/>
      <x:c r="E114" s="14"/>
      <x:c r="F114" s="14"/>
      <x:c r="G114" s="14" t="n">
        <x:v>610.005</x:v>
      </x:c>
      <x:c r="H114" s="12" t="str">
        <x:v>unklar</x:v>
      </x:c>
      <x:c r="I114" s="12" t="str">
        <x:v>Baden-Württemberg 2023: mindestens 857 Mio. € aus zwei ausdrücklich getrennten Kostenblöcken; kein vollständiger Gesamtwert.</x:v>
      </x:c>
      <x:c r="J114" s="12" t="str">
        <x:v>BT-Drs. 20/11546</x:v>
      </x:c>
      <x:c r="K114" s="12" t="str">
        <x:v>https://dserver.bundestag.de/btd/20/115/2011546.pdf</x:v>
      </x:c>
      <x:c r="L114" s="14" t="str">
        <x:f>IF(AND(ISNUMBER(C114),ISNUMBER(E114)),C114-E114,"")</x:f>
      </x:c>
      <x:c r="M114" s="14" t="n">
        <x:v>857</x:v>
      </x:c>
      <x:c r="N114" s="12" t="str">
        <x:v>Teil-/Mindestwert: 811 Mio. € Erstattungen für vorläufige Unterbringung + 46 Mio. € Fallkosten für unbegleitete minderjährige Ausländer. Weitere Kosten für Erstaufnahme, soziale Begleitung, Sprachförderung sowie schulische/vorschulische Maßnahmen kommen hinzu.</x:v>
      </x:c>
      <x:c r="O114" s="12" t="str">
        <x:f>IF(ISNUMBER(C114),"Gesamt-/breiter Wert gefunden",IF(ISNUMBER(M114),"Nur Teil-/Mindestwert","Keine Gesamtsumme im BT-Bericht/Zusatzquellen"))</x:f>
        <x:v>Nur Teil-/Mindestwert</x:v>
      </x:c>
      <x:c r="P114" s="12" t="str">
        <x:v>BT-Drs. 20/11546</x:v>
      </x:c>
      <x:c r="Q114" s="12" t="str">
        <x:v>https://dserver.bundestag.de/btd/20/115/2011546.pdf</x:v>
      </x:c>
      <x:c r="R114" s="75" t="n">
        <x:f>SUMIFS('AsylbLG Länder'!$G$5:$G$164,'AsylbLG Länder'!$A$5:$A$164,B114,'AsylbLG Länder'!$B$5:$B$164,A114)</x:f>
        <x:v>588.661</x:v>
      </x:c>
      <x:c r="S114" s="75" t="n">
        <x:f>SUMIFS('AsylbLG Länder'!$C$5:$C$164,'AsylbLG Länder'!$A$5:$A$164,B114,'AsylbLG Länder'!$B$5:$B$164,A114)</x:f>
        <x:v>484.432</x:v>
      </x:c>
      <x:c r="T114" s="75" t="n">
        <x:f>SUMIFS('AsylbLG Länder'!$D$5:$D$164,'AsylbLG Länder'!$A$5:$A$164,B114,'AsylbLG Länder'!$B$5:$B$164,A114)</x:f>
        <x:v>125.572</x:v>
      </x:c>
      <x:c r="U114" s="75" t="n">
        <x:f>IF(ISNUMBER(C114),MAX(C114,R114),IF(ISNUMBER(M114),MAX(M114,R114),R114))</x:f>
        <x:v>857</x:v>
      </x:c>
      <x:c r="V114" s="12" t="str">
        <x:f>IF(ISNUMBER(C114),IF(C114&gt;=R114,"Landeswert (AsylbLG nicht zusätzlich)","AsylbLG netto &gt; Landeswert"),IF(ISNUMBER(M114),IF(M114&gt;=R114,"Teilwert als Mindestbasis","AsylbLG netto als Mindestbasis"),"AsylbLG netto als Mindestbasis"))</x:f>
        <x:v>Teilwert als Mindestbasis</x:v>
      </x:c>
    </x:row>
    <x:row r="115">
      <x:c r="A115" s="16" t="n">
        <x:v>2023</x:v>
      </x:c>
      <x:c r="B115" s="12" t="str">
        <x:v>Bayern</x:v>
      </x:c>
      <x:c r="C115" s="14"/>
      <x:c r="D115" s="12" t="str"/>
      <x:c r="E115" s="14"/>
      <x:c r="F115" s="14"/>
      <x:c r="G115" s="14" t="n">
        <x:v>929.872</x:v>
      </x:c>
      <x:c r="H115" s="12" t="str">
        <x:v>unklar</x:v>
      </x:c>
      <x:c r="I115" s="12" t="str">
        <x:v>Keine vergleichbare Gesamtsumme im Bericht identifiziert</x:v>
      </x:c>
      <x:c r="J115" s="12" t="str">
        <x:v>BT-Drs. 20/11546</x:v>
      </x:c>
      <x:c r="K115" s="12" t="str">
        <x:v>https://dserver.bundestag.de/btd/20/115/2011546.pdf</x:v>
      </x:c>
      <x:c r="L115" s="14" t="str">
        <x:f>IF(AND(ISNUMBER(C115),ISNUMBER(E115)),C115-E115,"")</x:f>
      </x:c>
      <x:c r="M115" s="14"/>
      <x:c r="N115" s="12"/>
      <x:c r="O115" s="12" t="str">
        <x:f>IF(ISNUMBER(C115),"Gesamt-/breiter Wert gefunden",IF(ISNUMBER(M115),"Nur Teil-/Mindestwert","Keine Gesamtsumme im BT-Bericht/Zusatzquellen"))</x:f>
        <x:v>Keine Gesamtsumme im BT-Bericht/Zusatzquellen</x:v>
      </x:c>
      <x:c r="P115" s="12"/>
      <x:c r="Q115" s="12"/>
      <x:c r="R115" s="75" t="n">
        <x:f>SUMIFS('AsylbLG Länder'!$G$5:$G$164,'AsylbLG Länder'!$A$5:$A$164,B115,'AsylbLG Länder'!$B$5:$B$164,A115)</x:f>
        <x:v>891.026</x:v>
      </x:c>
      <x:c r="S115" s="75" t="n">
        <x:f>SUMIFS('AsylbLG Länder'!$C$5:$C$164,'AsylbLG Länder'!$A$5:$A$164,B115,'AsylbLG Länder'!$B$5:$B$164,A115)</x:f>
        <x:v>613.048</x:v>
      </x:c>
      <x:c r="T115" s="75" t="n">
        <x:f>SUMIFS('AsylbLG Länder'!$D$5:$D$164,'AsylbLG Länder'!$A$5:$A$164,B115,'AsylbLG Länder'!$B$5:$B$164,A115)</x:f>
        <x:v>316.824</x:v>
      </x:c>
      <x:c r="U115" s="75" t="n">
        <x:f>IF(ISNUMBER(C115),MAX(C115,R115),IF(ISNUMBER(M115),MAX(M115,R115),R115))</x:f>
        <x:v>891.026</x:v>
      </x:c>
      <x:c r="V115" s="12" t="str">
        <x:f>IF(ISNUMBER(C115),IF(C115&gt;=R115,"Landeswert (AsylbLG nicht zusätzlich)","AsylbLG netto &gt; Landeswert"),IF(ISNUMBER(M115),IF(M115&gt;=R115,"Teilwert als Mindestbasis","AsylbLG netto als Mindestbasis"),"AsylbLG netto als Mindestbasis"))</x:f>
        <x:v>AsylbLG netto als Mindestbasis</x:v>
      </x:c>
    </x:row>
    <x:row r="116">
      <x:c r="A116" s="16" t="n">
        <x:v>2023</x:v>
      </x:c>
      <x:c r="B116" s="12" t="str">
        <x:v>Berlin</x:v>
      </x:c>
      <x:c r="C116" s="14" t="n">
        <x:v>1361</x:v>
      </x:c>
      <x:c r="D116" s="12" t="str">
        <x:v>Ist/Monitoring, dargestellte flüchtlingsbezogene Ausgaben inkl. Ukraine</x:v>
      </x:c>
      <x:c r="E116" s="14"/>
      <x:c r="F116" s="14"/>
      <x:c r="G116" s="14" t="n">
        <x:v>482.459</x:v>
      </x:c>
      <x:c r="H116" s="12" t="str">
        <x:v>unklar</x:v>
      </x:c>
      <x:c r="I116" s="12" t="str">
        <x:v>Berlin weist 2023 insgesamt 1.361 Mio. € aus: 890,5 Mio. € ohne Ukraine plus 470,5 Mio. € Ukraine-Mehr-Ausgaben.</x:v>
      </x:c>
      <x:c r="J116" s="12" t="str">
        <x:v>BT-Drs. 20/11546</x:v>
      </x:c>
      <x:c r="K116" s="12" t="str">
        <x:v>https://dserver.bundestag.de/btd/20/115/2011546.pdf</x:v>
      </x:c>
      <x:c r="L116" s="14" t="str">
        <x:f>IF(AND(ISNUMBER(C116),ISNUMBER(E116)),C116-E116,"")</x:f>
      </x:c>
      <x:c r="M116" s="14" t="n">
        <x:v>480</x:v>
      </x:c>
      <x:c r="N116" s="12" t="str">
        <x:v>Ist-Ausgaben nach AsylbLG in Berlin 2023; Teilbereich, nicht Gesamtaufwand Flucht/Migration.</x:v>
      </x:c>
      <x:c r="O116" s="12" t="str">
        <x:f>IF(ISNUMBER(C116),"Gesamt-/breiter Wert gefunden",IF(ISNUMBER(M116),"Nur Teil-/Mindestwert","Keine Gesamtsumme im BT-Bericht/Zusatzquellen"))</x:f>
        <x:v>Gesamt-/breiter Wert gefunden</x:v>
      </x:c>
      <x:c r="P116" s="12" t="str">
        <x:v>BT-Drs. 20/11546</x:v>
      </x:c>
      <x:c r="Q116" s="12" t="str">
        <x:v>https://dserver.bundestag.de/btd/20/115/2011546.pdf</x:v>
      </x:c>
      <x:c r="R116" s="75" t="n">
        <x:f>SUMIFS('AsylbLG Länder'!$G$5:$G$164,'AsylbLG Länder'!$A$5:$A$164,B116,'AsylbLG Länder'!$B$5:$B$164,A116)</x:f>
        <x:v>477.997</x:v>
      </x:c>
      <x:c r="S116" s="75" t="n">
        <x:f>SUMIFS('AsylbLG Länder'!$C$5:$C$164,'AsylbLG Länder'!$A$5:$A$164,B116,'AsylbLG Länder'!$B$5:$B$164,A116)</x:f>
        <x:v>0</x:v>
      </x:c>
      <x:c r="T116" s="75" t="n">
        <x:f>SUMIFS('AsylbLG Länder'!$D$5:$D$164,'AsylbLG Länder'!$A$5:$A$164,B116,'AsylbLG Länder'!$B$5:$B$164,A116)</x:f>
        <x:v>482.459</x:v>
      </x:c>
      <x:c r="U116" s="75" t="n">
        <x:f>IF(ISNUMBER(C116),MAX(C116,R116),IF(ISNUMBER(M116),MAX(M116,R116),R116))</x:f>
        <x:v>1361</x:v>
      </x:c>
      <x:c r="V116" s="12" t="str">
        <x:f>IF(ISNUMBER(C116),IF(C116&gt;=R116,"Landeswert (AsylbLG nicht zusätzlich)","AsylbLG netto &gt; Landeswert"),IF(ISNUMBER(M116),IF(M116&gt;=R116,"Teilwert als Mindestbasis","AsylbLG netto als Mindestbasis"),"AsylbLG netto als Mindestbasis"))</x:f>
        <x:v>Landeswert (AsylbLG nicht zusätzlich)</x:v>
      </x:c>
    </x:row>
    <x:row r="117">
      <x:c r="A117" s="16" t="n">
        <x:v>2023</x:v>
      </x:c>
      <x:c r="B117" s="12" t="str">
        <x:v>Brandenburg</x:v>
      </x:c>
      <x:c r="C117" s="14" t="n">
        <x:v>579.1</x:v>
      </x:c>
      <x:c r="D117" s="12" t="str">
        <x:v>Ist/ausgewiesene Ausgaben</x:v>
      </x:c>
      <x:c r="E117" s="14"/>
      <x:c r="F117" s="14"/>
      <x:c r="G117" s="14" t="n">
        <x:v>228.691</x:v>
      </x:c>
      <x:c r="H117" s="12" t="str">
        <x:v>unklar</x:v>
      </x:c>
      <x:c r="I117" s="12" t="str">
        <x:v>Ausgaben für Flüchtlingsaufnahme, -unterbringung und Integration 579,1 Mio. €.</x:v>
      </x:c>
      <x:c r="J117" s="12" t="str">
        <x:v>BT-Drs. 20/11546</x:v>
      </x:c>
      <x:c r="K117" s="12" t="str">
        <x:v>https://dserver.bundestag.de/btd/20/115/2011546.pdf</x:v>
      </x:c>
      <x:c r="L117" s="14" t="str">
        <x:f>IF(AND(ISNUMBER(C117),ISNUMBER(E117)),C117-E117,"")</x:f>
      </x:c>
      <x:c r="M117" s="14"/>
      <x:c r="N117" s="12"/>
      <x:c r="O117" s="12" t="str">
        <x:f>IF(ISNUMBER(C117),"Gesamt-/breiter Wert gefunden",IF(ISNUMBER(M117),"Nur Teil-/Mindestwert","Keine Gesamtsumme im BT-Bericht/Zusatzquellen"))</x:f>
        <x:v>Gesamt-/breiter Wert gefunden</x:v>
      </x:c>
      <x:c r="P117" s="12"/>
      <x:c r="Q117" s="12"/>
      <x:c r="R117" s="75" t="n">
        <x:f>SUMIFS('AsylbLG Länder'!$G$5:$G$164,'AsylbLG Länder'!$A$5:$A$164,B117,'AsylbLG Länder'!$B$5:$B$164,A117)</x:f>
        <x:v>218.941</x:v>
      </x:c>
      <x:c r="S117" s="75" t="n">
        <x:f>SUMIFS('AsylbLG Länder'!$C$5:$C$164,'AsylbLG Länder'!$A$5:$A$164,B117,'AsylbLG Länder'!$B$5:$B$164,A117)</x:f>
        <x:v>165.04</x:v>
      </x:c>
      <x:c r="T117" s="75" t="n">
        <x:f>SUMIFS('AsylbLG Länder'!$D$5:$D$164,'AsylbLG Länder'!$A$5:$A$164,B117,'AsylbLG Länder'!$B$5:$B$164,A117)</x:f>
        <x:v>63.651</x:v>
      </x:c>
      <x:c r="U117" s="75" t="n">
        <x:f>IF(ISNUMBER(C117),MAX(C117,R117),IF(ISNUMBER(M117),MAX(M117,R117),R117))</x:f>
        <x:v>579.1</x:v>
      </x:c>
      <x:c r="V117" s="12" t="str">
        <x:f>IF(ISNUMBER(C117),IF(C117&gt;=R117,"Landeswert (AsylbLG nicht zusätzlich)","AsylbLG netto &gt; Landeswert"),IF(ISNUMBER(M117),IF(M117&gt;=R117,"Teilwert als Mindestbasis","AsylbLG netto als Mindestbasis"),"AsylbLG netto als Mindestbasis"))</x:f>
        <x:v>Landeswert (AsylbLG nicht zusätzlich)</x:v>
      </x:c>
    </x:row>
    <x:row r="118">
      <x:c r="A118" s="16" t="n">
        <x:v>2023</x:v>
      </x:c>
      <x:c r="B118" s="12" t="str">
        <x:v>Bremen</x:v>
      </x:c>
      <x:c r="C118" s="14"/>
      <x:c r="D118" s="12" t="str"/>
      <x:c r="E118" s="14"/>
      <x:c r="F118" s="14"/>
      <x:c r="G118" s="14" t="n">
        <x:v>62.287</x:v>
      </x:c>
      <x:c r="H118" s="12" t="str">
        <x:v>unklar</x:v>
      </x:c>
      <x:c r="I118" s="12" t="str">
        <x:v>Keine vergleichbare Gesamtsumme im Bericht identifiziert</x:v>
      </x:c>
      <x:c r="J118" s="12" t="str">
        <x:v>BT-Drs. 20/11546</x:v>
      </x:c>
      <x:c r="K118" s="12" t="str">
        <x:v>https://dserver.bundestag.de/btd/20/115/2011546.pdf</x:v>
      </x:c>
      <x:c r="L118" s="14" t="str">
        <x:f>IF(AND(ISNUMBER(C118),ISNUMBER(E118)),C118-E118,"")</x:f>
      </x:c>
      <x:c r="M118" s="14"/>
      <x:c r="N118" s="12"/>
      <x:c r="O118" s="12" t="str">
        <x:f>IF(ISNUMBER(C118),"Gesamt-/breiter Wert gefunden",IF(ISNUMBER(M118),"Nur Teil-/Mindestwert","Keine Gesamtsumme im BT-Bericht/Zusatzquellen"))</x:f>
        <x:v>Keine Gesamtsumme im BT-Bericht/Zusatzquellen</x:v>
      </x:c>
      <x:c r="P118" s="12"/>
      <x:c r="Q118" s="12"/>
      <x:c r="R118" s="75" t="n">
        <x:f>SUMIFS('AsylbLG Länder'!$G$5:$G$164,'AsylbLG Länder'!$A$5:$A$164,B118,'AsylbLG Länder'!$B$5:$B$164,A118)</x:f>
        <x:v>59.298</x:v>
      </x:c>
      <x:c r="S118" s="75" t="n">
        <x:f>SUMIFS('AsylbLG Länder'!$C$5:$C$164,'AsylbLG Länder'!$A$5:$A$164,B118,'AsylbLG Länder'!$B$5:$B$164,A118)</x:f>
        <x:v>46.657</x:v>
      </x:c>
      <x:c r="T118" s="75" t="n">
        <x:f>SUMIFS('AsylbLG Länder'!$D$5:$D$164,'AsylbLG Länder'!$A$5:$A$164,B118,'AsylbLG Länder'!$B$5:$B$164,A118)</x:f>
        <x:v>15.631</x:v>
      </x:c>
      <x:c r="U118" s="75" t="n">
        <x:f>IF(ISNUMBER(C118),MAX(C118,R118),IF(ISNUMBER(M118),MAX(M118,R118),R118))</x:f>
        <x:v>59.298</x:v>
      </x:c>
      <x:c r="V118" s="12" t="str">
        <x:f>IF(ISNUMBER(C118),IF(C118&gt;=R118,"Landeswert (AsylbLG nicht zusätzlich)","AsylbLG netto &gt; Landeswert"),IF(ISNUMBER(M118),IF(M118&gt;=R118,"Teilwert als Mindestbasis","AsylbLG netto als Mindestbasis"),"AsylbLG netto als Mindestbasis"))</x:f>
        <x:v>AsylbLG netto als Mindestbasis</x:v>
      </x:c>
    </x:row>
    <x:row r="119">
      <x:c r="A119" s="16" t="n">
        <x:v>2023</x:v>
      </x:c>
      <x:c r="B119" s="12" t="str">
        <x:v>Hamburg</x:v>
      </x:c>
      <x:c r="C119" s="14"/>
      <x:c r="D119" s="12" t="str"/>
      <x:c r="E119" s="14"/>
      <x:c r="F119" s="14"/>
      <x:c r="G119" s="14" t="n">
        <x:v>187.437</x:v>
      </x:c>
      <x:c r="H119" s="12" t="str">
        <x:v>unklar</x:v>
      </x:c>
      <x:c r="I119" s="12" t="str">
        <x:v>Keine vergleichbare Gesamtsumme im Bericht identifiziert</x:v>
      </x:c>
      <x:c r="J119" s="12" t="str">
        <x:v>BT-Drs. 20/11546</x:v>
      </x:c>
      <x:c r="K119" s="12" t="str">
        <x:v>https://dserver.bundestag.de/btd/20/115/2011546.pdf</x:v>
      </x:c>
      <x:c r="L119" s="14" t="str">
        <x:f>IF(AND(ISNUMBER(C119),ISNUMBER(E119)),C119-E119,"")</x:f>
      </x:c>
      <x:c r="M119" s="14"/>
      <x:c r="N119" s="12"/>
      <x:c r="O119" s="12" t="str">
        <x:f>IF(ISNUMBER(C119),"Gesamt-/breiter Wert gefunden",IF(ISNUMBER(M119),"Nur Teil-/Mindestwert","Keine Gesamtsumme im BT-Bericht/Zusatzquellen"))</x:f>
        <x:v>Keine Gesamtsumme im BT-Bericht/Zusatzquellen</x:v>
      </x:c>
      <x:c r="P119" s="12"/>
      <x:c r="Q119" s="12"/>
      <x:c r="R119" s="75" t="n">
        <x:f>SUMIFS('AsylbLG Länder'!$G$5:$G$164,'AsylbLG Länder'!$A$5:$A$164,B119,'AsylbLG Länder'!$B$5:$B$164,A119)</x:f>
        <x:v>185.522</x:v>
      </x:c>
      <x:c r="S119" s="75" t="n">
        <x:f>SUMIFS('AsylbLG Länder'!$C$5:$C$164,'AsylbLG Länder'!$A$5:$A$164,B119,'AsylbLG Länder'!$B$5:$B$164,A119)</x:f>
        <x:v>187.437</x:v>
      </x:c>
      <x:c r="T119" s="75" t="n">
        <x:f>SUMIFS('AsylbLG Länder'!$D$5:$D$164,'AsylbLG Länder'!$A$5:$A$164,B119,'AsylbLG Länder'!$B$5:$B$164,A119)</x:f>
        <x:v>0</x:v>
      </x:c>
      <x:c r="U119" s="75" t="n">
        <x:f>IF(ISNUMBER(C119),MAX(C119,R119),IF(ISNUMBER(M119),MAX(M119,R119),R119))</x:f>
        <x:v>185.522</x:v>
      </x:c>
      <x:c r="V119" s="12" t="str">
        <x:f>IF(ISNUMBER(C119),IF(C119&gt;=R119,"Landeswert (AsylbLG nicht zusätzlich)","AsylbLG netto &gt; Landeswert"),IF(ISNUMBER(M119),IF(M119&gt;=R119,"Teilwert als Mindestbasis","AsylbLG netto als Mindestbasis"),"AsylbLG netto als Mindestbasis"))</x:f>
        <x:v>AsylbLG netto als Mindestbasis</x:v>
      </x:c>
    </x:row>
    <x:row r="120">
      <x:c r="A120" s="16" t="n">
        <x:v>2023</x:v>
      </x:c>
      <x:c r="B120" s="12" t="str">
        <x:v>Hessen</x:v>
      </x:c>
      <x:c r="C120" s="14" t="n">
        <x:v>1029</x:v>
      </x:c>
      <x:c r="D120" s="12" t="str">
        <x:v>Ist, Asyl- und Flüchtlingsbereich inkl. sonstiger Integrationszwecke</x:v>
      </x:c>
      <x:c r="E120" s="14"/>
      <x:c r="F120" s="14" t="n">
        <x:v>487</x:v>
      </x:c>
      <x:c r="G120" s="14" t="n">
        <x:v>570.168</x:v>
      </x:c>
      <x:c r="H120" s="12" t="str">
        <x:v>unklar</x:v>
      </x:c>
      <x:c r="I120" s="12" t="str">
        <x:v>Hessen weist 2023 ohne Weitergabe der Pauschalentlastungsbeiträge insgesamt rund 1.029 Mio. € Ist-Ausgaben aus: 752 Mio. € Aufnahme/Unterbringung plus 277 Mio. € sonstige Flüchtlings- und Integrationszwecke. Davon rund 487 Mio. € an Kommunen.</x:v>
      </x:c>
      <x:c r="J120" s="12" t="str">
        <x:v>BT-Drs. 20/11546</x:v>
      </x:c>
      <x:c r="K120" s="12" t="str">
        <x:v>https://dserver.bundestag.de/btd/20/115/2011546.pdf</x:v>
      </x:c>
      <x:c r="L120" s="14" t="str">
        <x:f>IF(AND(ISNUMBER(C120),ISNUMBER(E120)),C120-E120,"")</x:f>
      </x:c>
      <x:c r="M120" s="14"/>
      <x:c r="N120" s="12"/>
      <x:c r="O120" s="12" t="str">
        <x:f>IF(ISNUMBER(C120),"Gesamt-/breiter Wert gefunden",IF(ISNUMBER(M120),"Nur Teil-/Mindestwert","Keine Gesamtsumme im BT-Bericht/Zusatzquellen"))</x:f>
        <x:v>Gesamt-/breiter Wert gefunden</x:v>
      </x:c>
      <x:c r="P120" s="12" t="str">
        <x:v>BT-Drs. 20/11546</x:v>
      </x:c>
      <x:c r="Q120" s="12" t="str">
        <x:v>https://dserver.bundestag.de/btd/20/115/2011546.pdf</x:v>
      </x:c>
      <x:c r="R120" s="75" t="n">
        <x:f>SUMIFS('AsylbLG Länder'!$G$5:$G$164,'AsylbLG Länder'!$A$5:$A$164,B120,'AsylbLG Länder'!$B$5:$B$164,A120)</x:f>
        <x:v>540.265</x:v>
      </x:c>
      <x:c r="S120" s="75" t="n">
        <x:f>SUMIFS('AsylbLG Länder'!$C$5:$C$164,'AsylbLG Länder'!$A$5:$A$164,B120,'AsylbLG Länder'!$B$5:$B$164,A120)</x:f>
        <x:v>477.08</x:v>
      </x:c>
      <x:c r="T120" s="75" t="n">
        <x:f>SUMIFS('AsylbLG Länder'!$D$5:$D$164,'AsylbLG Länder'!$A$5:$A$164,B120,'AsylbLG Länder'!$B$5:$B$164,A120)</x:f>
        <x:v>93.088</x:v>
      </x:c>
      <x:c r="U120" s="75" t="n">
        <x:f>IF(ISNUMBER(C120),MAX(C120,R120),IF(ISNUMBER(M120),MAX(M120,R120),R120))</x:f>
        <x:v>1029</x:v>
      </x:c>
      <x:c r="V120" s="12" t="str">
        <x:f>IF(ISNUMBER(C120),IF(C120&gt;=R120,"Landeswert (AsylbLG nicht zusätzlich)","AsylbLG netto &gt; Landeswert"),IF(ISNUMBER(M120),IF(M120&gt;=R120,"Teilwert als Mindestbasis","AsylbLG netto als Mindestbasis"),"AsylbLG netto als Mindestbasis"))</x:f>
        <x:v>Landeswert (AsylbLG nicht zusätzlich)</x:v>
      </x:c>
    </x:row>
    <x:row r="121">
      <x:c r="A121" s="16" t="n">
        <x:v>2023</x:v>
      </x:c>
      <x:c r="B121" s="12" t="str">
        <x:v>Mecklenburg-Vorpommern</x:v>
      </x:c>
      <x:c r="C121" s="14"/>
      <x:c r="D121" s="12" t="str"/>
      <x:c r="E121" s="14"/>
      <x:c r="F121" s="14"/>
      <x:c r="G121" s="14" t="n">
        <x:v>100.406</x:v>
      </x:c>
      <x:c r="H121" s="12" t="str">
        <x:v>unklar</x:v>
      </x:c>
      <x:c r="I121" s="12" t="str">
        <x:v>Mecklenburg-Vorpommern 2023: mindestens 313 Mio. € allein an kommunalen Erstattungen/Zuweisungen; kein vollständiger Landesgesamtwert.</x:v>
      </x:c>
      <x:c r="J121" s="12" t="str">
        <x:v>BT-Drs. 20/11546</x:v>
      </x:c>
      <x:c r="K121" s="12" t="str">
        <x:v>https://dserver.bundestag.de/btd/20/115/2011546.pdf</x:v>
      </x:c>
      <x:c r="L121" s="14" t="str">
        <x:f>IF(AND(ISNUMBER(C121),ISNUMBER(E121)),C121-E121,"")</x:f>
      </x:c>
      <x:c r="M121" s="14" t="n">
        <x:v>313</x:v>
      </x:c>
      <x:c r="N121" s="12" t="str">
        <x:v>Teil-/Mindestwert: Allein für Erstattungen und Zuweisungen an Kommunen für flüchtlings- und integrationsbezogene Zwecke wurden 2023 rund 313 Mio. € über den Landeshaushalt bereitgestellt. Weitere Landesausgaben können hinzukommen.</x:v>
      </x:c>
      <x:c r="O121" s="12" t="str">
        <x:f>IF(ISNUMBER(C121),"Gesamt-/breiter Wert gefunden",IF(ISNUMBER(M121),"Nur Teil-/Mindestwert","Keine Gesamtsumme im BT-Bericht/Zusatzquellen"))</x:f>
        <x:v>Nur Teil-/Mindestwert</x:v>
      </x:c>
      <x:c r="P121" s="12" t="str">
        <x:v>BT-Drs. 20/11546</x:v>
      </x:c>
      <x:c r="Q121" s="12" t="str">
        <x:v>https://dserver.bundestag.de/btd/20/115/2011546.pdf</x:v>
      </x:c>
      <x:c r="R121" s="75" t="n">
        <x:f>SUMIFS('AsylbLG Länder'!$G$5:$G$164,'AsylbLG Länder'!$A$5:$A$164,B121,'AsylbLG Länder'!$B$5:$B$164,A121)</x:f>
        <x:v>92.657</x:v>
      </x:c>
      <x:c r="S121" s="75" t="n">
        <x:f>SUMIFS('AsylbLG Länder'!$C$5:$C$164,'AsylbLG Länder'!$A$5:$A$164,B121,'AsylbLG Länder'!$B$5:$B$164,A121)</x:f>
        <x:v>0.377</x:v>
      </x:c>
      <x:c r="T121" s="75" t="n">
        <x:f>SUMIFS('AsylbLG Länder'!$D$5:$D$164,'AsylbLG Länder'!$A$5:$A$164,B121,'AsylbLG Länder'!$B$5:$B$164,A121)</x:f>
        <x:v>100.029</x:v>
      </x:c>
      <x:c r="U121" s="75" t="n">
        <x:f>IF(ISNUMBER(C121),MAX(C121,R121),IF(ISNUMBER(M121),MAX(M121,R121),R121))</x:f>
        <x:v>313</x:v>
      </x:c>
      <x:c r="V121" s="12" t="str">
        <x:f>IF(ISNUMBER(C121),IF(C121&gt;=R121,"Landeswert (AsylbLG nicht zusätzlich)","AsylbLG netto &gt; Landeswert"),IF(ISNUMBER(M121),IF(M121&gt;=R121,"Teilwert als Mindestbasis","AsylbLG netto als Mindestbasis"),"AsylbLG netto als Mindestbasis"))</x:f>
        <x:v>Teilwert als Mindestbasis</x:v>
      </x:c>
    </x:row>
    <x:row r="122">
      <x:c r="A122" s="16" t="n">
        <x:v>2023</x:v>
      </x:c>
      <x:c r="B122" s="12" t="str">
        <x:v>Niedersachsen</x:v>
      </x:c>
      <x:c r="C122" s="14" t="n">
        <x:v>1290.55</x:v>
      </x:c>
      <x:c r="D122" s="12" t="str">
        <x:v>Ist (vorläufiger Abschluss), drei große Ausgabenblöcke</x:v>
      </x:c>
      <x:c r="E122" s="14"/>
      <x:c r="F122" s="14"/>
      <x:c r="G122" s="14" t="n">
        <x:v>596.896</x:v>
      </x:c>
      <x:c r="H122" s="12" t="str">
        <x:v>mittel</x:v>
      </x:c>
      <x:c r="I122" s="12" t="str">
        <x:v>Niedersachsen meldet für 2023 für die drei großen Ausgabenblöcke Ist-Ausgaben von rund 1.290,55 Mio. €; der zuvor verwendete Wert 1.073,62 Mio. € war die Veranschlagung.</x:v>
      </x:c>
      <x:c r="J122" s="12" t="str">
        <x:v>BT-Drs. 20/11546</x:v>
      </x:c>
      <x:c r="K122" s="12" t="str">
        <x:v>https://dserver.bundestag.de/btd/20/115/2011546.pdf</x:v>
      </x:c>
      <x:c r="L122" s="14" t="str">
        <x:f>IF(AND(ISNUMBER(C122),ISNUMBER(E122)),C122-E122,"")</x:f>
      </x:c>
      <x:c r="M122" s="14"/>
      <x:c r="N122" s="12"/>
      <x:c r="O122" s="12" t="str">
        <x:f>IF(ISNUMBER(C122),"Gesamt-/breiter Wert gefunden",IF(ISNUMBER(M122),"Nur Teil-/Mindestwert","Keine Gesamtsumme im BT-Bericht/Zusatzquellen"))</x:f>
        <x:v>Gesamt-/breiter Wert gefunden</x:v>
      </x:c>
      <x:c r="P122" s="12" t="str">
        <x:v>BT-Drs. 20/11546</x:v>
      </x:c>
      <x:c r="Q122" s="12" t="str">
        <x:v>https://dserver.bundestag.de/btd/20/115/2011546.pdf</x:v>
      </x:c>
      <x:c r="R122" s="75" t="n">
        <x:f>SUMIFS('AsylbLG Länder'!$G$5:$G$164,'AsylbLG Länder'!$A$5:$A$164,B122,'AsylbLG Länder'!$B$5:$B$164,A122)</x:f>
        <x:v>559.444</x:v>
      </x:c>
      <x:c r="S122" s="75" t="n">
        <x:f>SUMIFS('AsylbLG Länder'!$C$5:$C$164,'AsylbLG Länder'!$A$5:$A$164,B122,'AsylbLG Länder'!$B$5:$B$164,A122)</x:f>
        <x:v>556.357</x:v>
      </x:c>
      <x:c r="T122" s="75" t="n">
        <x:f>SUMIFS('AsylbLG Länder'!$D$5:$D$164,'AsylbLG Länder'!$A$5:$A$164,B122,'AsylbLG Länder'!$B$5:$B$164,A122)</x:f>
        <x:v>40.54</x:v>
      </x:c>
      <x:c r="U122" s="75" t="n">
        <x:f>IF(ISNUMBER(C122),MAX(C122,R122),IF(ISNUMBER(M122),MAX(M122,R122),R122))</x:f>
        <x:v>1290.55</x:v>
      </x:c>
      <x:c r="V122" s="12" t="str">
        <x:f>IF(ISNUMBER(C122),IF(C122&gt;=R122,"Landeswert (AsylbLG nicht zusätzlich)","AsylbLG netto &gt; Landeswert"),IF(ISNUMBER(M122),IF(M122&gt;=R122,"Teilwert als Mindestbasis","AsylbLG netto als Mindestbasis"),"AsylbLG netto als Mindestbasis"))</x:f>
        <x:v>Landeswert (AsylbLG nicht zusätzlich)</x:v>
      </x:c>
    </x:row>
    <x:row r="123">
      <x:c r="A123" s="16" t="n">
        <x:v>2023</x:v>
      </x:c>
      <x:c r="B123" s="12" t="str">
        <x:v>Nordrhein-Westfalen</x:v>
      </x:c>
      <x:c r="C123" s="14" t="n">
        <x:v>3608</x:v>
      </x:c>
      <x:c r="D123" s="12" t="str">
        <x:v>Ist</x:v>
      </x:c>
      <x:c r="E123" s="14"/>
      <x:c r="F123" s="14" t="n">
        <x:v>2129</x:v>
      </x:c>
      <x:c r="G123" s="14" t="n">
        <x:v>1195.806</x:v>
      </x:c>
      <x:c r="H123" s="12" t="str">
        <x:v>hoch</x:v>
      </x:c>
      <x:c r="I123" s="12" t="str">
        <x:v>Explizite Ist-/Kostenangabe</x:v>
      </x:c>
      <x:c r="J123" s="12" t="str">
        <x:v>BT-Drs. 20/11546</x:v>
      </x:c>
      <x:c r="K123" s="12" t="str">
        <x:v>https://dserver.bundestag.de/btd/20/115/2011546.pdf</x:v>
      </x:c>
      <x:c r="L123" s="14" t="str">
        <x:f>IF(AND(ISNUMBER(C123),ISNUMBER(E123)),C123-E123,"")</x:f>
      </x:c>
      <x:c r="M123" s="14"/>
      <x:c r="N123" s="12"/>
      <x:c r="O123" s="12" t="str">
        <x:f>IF(ISNUMBER(C123),"Gesamt-/breiter Wert gefunden",IF(ISNUMBER(M123),"Nur Teil-/Mindestwert","Keine Gesamtsumme im BT-Bericht/Zusatzquellen"))</x:f>
        <x:v>Gesamt-/breiter Wert gefunden</x:v>
      </x:c>
      <x:c r="P123" s="12"/>
      <x:c r="Q123" s="12"/>
      <x:c r="R123" s="75" t="n">
        <x:f>SUMIFS('AsylbLG Länder'!$G$5:$G$164,'AsylbLG Länder'!$A$5:$A$164,B123,'AsylbLG Länder'!$B$5:$B$164,A123)</x:f>
        <x:v>1128.728</x:v>
      </x:c>
      <x:c r="S123" s="75" t="n">
        <x:f>SUMIFS('AsylbLG Länder'!$C$5:$C$164,'AsylbLG Länder'!$A$5:$A$164,B123,'AsylbLG Länder'!$B$5:$B$164,A123)</x:f>
        <x:v>828.764</x:v>
      </x:c>
      <x:c r="T123" s="75" t="n">
        <x:f>SUMIFS('AsylbLG Länder'!$D$5:$D$164,'AsylbLG Länder'!$A$5:$A$164,B123,'AsylbLG Länder'!$B$5:$B$164,A123)</x:f>
        <x:v>367.043</x:v>
      </x:c>
      <x:c r="U123" s="75" t="n">
        <x:f>IF(ISNUMBER(C123),MAX(C123,R123),IF(ISNUMBER(M123),MAX(M123,R123),R123))</x:f>
        <x:v>3608</x:v>
      </x:c>
      <x:c r="V123" s="12" t="str">
        <x:f>IF(ISNUMBER(C123),IF(C123&gt;=R123,"Landeswert (AsylbLG nicht zusätzlich)","AsylbLG netto &gt; Landeswert"),IF(ISNUMBER(M123),IF(M123&gt;=R123,"Teilwert als Mindestbasis","AsylbLG netto als Mindestbasis"),"AsylbLG netto als Mindestbasis"))</x:f>
        <x:v>Landeswert (AsylbLG nicht zusätzlich)</x:v>
      </x:c>
    </x:row>
    <x:row r="124">
      <x:c r="A124" s="16" t="n">
        <x:v>2023</x:v>
      </x:c>
      <x:c r="B124" s="12" t="str">
        <x:v>Rheinland-Pfalz</x:v>
      </x:c>
      <x:c r="C124" s="14" t="n">
        <x:v>421.47640734</x:v>
      </x:c>
      <x:c r="D124" s="12" t="str">
        <x:v>Ist, asyl-/flüchtlingsbezogene Landesausgaben nach Haushaltstiteln</x:v>
      </x:c>
      <x:c r="E124" s="14"/>
      <x:c r="F124" s="14"/>
      <x:c r="G124" s="14" t="n">
        <x:v>260.59</x:v>
      </x:c>
      <x:c r="H124" s="12" t="str">
        <x:v>unklar</x:v>
      </x:c>
      <x:c r="I124" s="12" t="str">
        <x:v>Amtliche Landtagsantwort aggregiert die asyl-/flüchtlingsbezogenen Ist-Ausgaben nach Haushaltstiteln. Die Landesregierung weist ausdrücklich auf Abgrenzungsunschärfen hin.</x:v>
      </x:c>
      <x:c r="J124" s="12" t="str">
        <x:v>BT-Drs. 20/11546</x:v>
      </x:c>
      <x:c r="K124" s="12" t="str">
        <x:v>https://dserver.bundestag.de/btd/20/115/2011546.pdf</x:v>
      </x:c>
      <x:c r="L124" s="14" t="str">
        <x:f>IF(AND(ISNUMBER(C124),ISNUMBER(E124)),C124-E124,"")</x:f>
      </x:c>
      <x:c r="M124" s="14"/>
      <x:c r="N124" s="12"/>
      <x:c r="O124" s="12" t="str">
        <x:f>IF(ISNUMBER(C124),"Gesamt-/breiter Wert gefunden",IF(ISNUMBER(M124),"Nur Teil-/Mindestwert","Keine Gesamtsumme im BT-Bericht/Zusatzquellen"))</x:f>
        <x:v>Gesamt-/breiter Wert gefunden</x:v>
      </x:c>
      <x:c r="P124" s="12" t="str">
        <x:v>Landtag Rheinland-Pfalz, Drs. 18/9874</x:v>
      </x:c>
      <x:c r="Q124" s="12" t="str">
        <x:v>https://dokumente.landtag.rlp.de/landtag/drucksachen/9874-18.pdf</x:v>
      </x:c>
      <x:c r="R124" s="75" t="n">
        <x:f>SUMIFS('AsylbLG Länder'!$G$5:$G$164,'AsylbLG Länder'!$A$5:$A$164,B124,'AsylbLG Länder'!$B$5:$B$164,A124)</x:f>
        <x:v>229.594</x:v>
      </x:c>
      <x:c r="S124" s="75" t="n">
        <x:f>SUMIFS('AsylbLG Länder'!$C$5:$C$164,'AsylbLG Länder'!$A$5:$A$164,B124,'AsylbLG Länder'!$B$5:$B$164,A124)</x:f>
        <x:v>174.077</x:v>
      </x:c>
      <x:c r="T124" s="75" t="n">
        <x:f>SUMIFS('AsylbLG Länder'!$D$5:$D$164,'AsylbLG Länder'!$A$5:$A$164,B124,'AsylbLG Länder'!$B$5:$B$164,A124)</x:f>
        <x:v>86.512</x:v>
      </x:c>
      <x:c r="U124" s="75" t="n">
        <x:f>IF(ISNUMBER(C124),MAX(C124,R124),IF(ISNUMBER(M124),MAX(M124,R124),R124))</x:f>
        <x:v>421.47640734</x:v>
      </x:c>
      <x:c r="V124" s="12" t="str">
        <x:f>IF(ISNUMBER(C124),IF(C124&gt;=R124,"Landeswert (AsylbLG nicht zusätzlich)","AsylbLG netto &gt; Landeswert"),IF(ISNUMBER(M124),IF(M124&gt;=R124,"Teilwert als Mindestbasis","AsylbLG netto als Mindestbasis"),"AsylbLG netto als Mindestbasis"))</x:f>
        <x:v>Landeswert (AsylbLG nicht zusätzlich)</x:v>
      </x:c>
    </x:row>
    <x:row r="125">
      <x:c r="A125" s="16" t="n">
        <x:v>2023</x:v>
      </x:c>
      <x:c r="B125" s="12" t="str">
        <x:v>Saarland</x:v>
      </x:c>
      <x:c r="C125" s="14"/>
      <x:c r="D125" s="12" t="str"/>
      <x:c r="E125" s="14"/>
      <x:c r="F125" s="14"/>
      <x:c r="G125" s="14" t="n">
        <x:v>58.698</x:v>
      </x:c>
      <x:c r="H125" s="12" t="str">
        <x:v>unklar</x:v>
      </x:c>
      <x:c r="I125" s="12" t="str">
        <x:v>Keine belastbare Gesamtsumme; amtlicher Bericht enthält nur Teil-/Mindestwert.</x:v>
      </x:c>
      <x:c r="J125" s="12" t="str">
        <x:v>BT-Drs. 20/11546</x:v>
      </x:c>
      <x:c r="K125" s="12" t="str">
        <x:v>https://dserver.bundestag.de/btd/20/115/2011546.pdf</x:v>
      </x:c>
      <x:c r="L125" s="14" t="str">
        <x:f>IF(AND(ISNUMBER(C125),ISNUMBER(E125)),C125-E125,"")</x:f>
      </x:c>
      <x:c r="M125" s="14" t="n">
        <x:v>91</x:v>
      </x:c>
      <x:c r="N125" s="12" t="str">
        <x:v>Teilbetrag; ohne schwer abgrenzbare Mischtitel und ohne bestimmte kommunale Kostenerstattungen</x:v>
      </x:c>
      <x:c r="O125" s="12" t="str">
        <x:f>IF(ISNUMBER(C125),"Gesamt-/breiter Wert gefunden",IF(ISNUMBER(M125),"Nur Teil-/Mindestwert","Keine Gesamtsumme im BT-Bericht/Zusatzquellen"))</x:f>
        <x:v>Nur Teil-/Mindestwert</x:v>
      </x:c>
      <x:c r="P125" s="12"/>
      <x:c r="Q125" s="12"/>
      <x:c r="R125" s="75" t="n">
        <x:f>SUMIFS('AsylbLG Länder'!$G$5:$G$164,'AsylbLG Länder'!$A$5:$A$164,B125,'AsylbLG Länder'!$B$5:$B$164,A125)</x:f>
        <x:v>56.215</x:v>
      </x:c>
      <x:c r="S125" s="75" t="n">
        <x:f>SUMIFS('AsylbLG Länder'!$C$5:$C$164,'AsylbLG Länder'!$A$5:$A$164,B125,'AsylbLG Länder'!$B$5:$B$164,A125)</x:f>
        <x:v>33.822</x:v>
      </x:c>
      <x:c r="T125" s="75" t="n">
        <x:f>SUMIFS('AsylbLG Länder'!$D$5:$D$164,'AsylbLG Länder'!$A$5:$A$164,B125,'AsylbLG Länder'!$B$5:$B$164,A125)</x:f>
        <x:v>24.875</x:v>
      </x:c>
      <x:c r="U125" s="75" t="n">
        <x:f>IF(ISNUMBER(C125),MAX(C125,R125),IF(ISNUMBER(M125),MAX(M125,R125),R125))</x:f>
        <x:v>91</x:v>
      </x:c>
      <x:c r="V125" s="12" t="str">
        <x:f>IF(ISNUMBER(C125),IF(C125&gt;=R125,"Landeswert (AsylbLG nicht zusätzlich)","AsylbLG netto &gt; Landeswert"),IF(ISNUMBER(M125),IF(M125&gt;=R125,"Teilwert als Mindestbasis","AsylbLG netto als Mindestbasis"),"AsylbLG netto als Mindestbasis"))</x:f>
        <x:v>Teilwert als Mindestbasis</x:v>
      </x:c>
    </x:row>
    <x:row r="126">
      <x:c r="A126" s="16" t="n">
        <x:v>2023</x:v>
      </x:c>
      <x:c r="B126" s="12" t="str">
        <x:v>Sachsen</x:v>
      </x:c>
      <x:c r="C126" s="14"/>
      <x:c r="D126" s="12" t="str"/>
      <x:c r="E126" s="14"/>
      <x:c r="F126" s="14"/>
      <x:c r="G126" s="14" t="n">
        <x:v>526.457</x:v>
      </x:c>
      <x:c r="H126" s="12" t="str">
        <x:v>unklar</x:v>
      </x:c>
      <x:c r="I126" s="12" t="str">
        <x:v>Keine belastbare Gesamtsumme; amtlicher Bericht enthält nur Teil-/Mindestwert.</x:v>
      </x:c>
      <x:c r="J126" s="12" t="str">
        <x:v>BT-Drs. 20/11546</x:v>
      </x:c>
      <x:c r="K126" s="12" t="str">
        <x:v>https://dserver.bundestag.de/btd/20/115/2011546.pdf</x:v>
      </x:c>
      <x:c r="L126" s="14" t="str">
        <x:f>IF(AND(ISNUMBER(C126),ISNUMBER(E126)),C126-E126,"")</x:f>
      </x:c>
      <x:c r="M126" s="14" t="n">
        <x:v>43.6</x:v>
      </x:c>
      <x:c r="N126" s="12" t="str">
        <x:v>Teilbetrag: abgrenzbare Integrationsleistungen</x:v>
      </x:c>
      <x:c r="O126" s="12" t="str">
        <x:f>IF(ISNUMBER(C126),"Gesamt-/breiter Wert gefunden",IF(ISNUMBER(M126),"Nur Teil-/Mindestwert","Keine Gesamtsumme im BT-Bericht/Zusatzquellen"))</x:f>
        <x:v>Nur Teil-/Mindestwert</x:v>
      </x:c>
      <x:c r="P126" s="12"/>
      <x:c r="Q126" s="12"/>
      <x:c r="R126" s="75" t="n">
        <x:f>SUMIFS('AsylbLG Länder'!$G$5:$G$164,'AsylbLG Länder'!$A$5:$A$164,B126,'AsylbLG Länder'!$B$5:$B$164,A126)</x:f>
        <x:v>511.689</x:v>
      </x:c>
      <x:c r="S126" s="75" t="n">
        <x:f>SUMIFS('AsylbLG Länder'!$C$5:$C$164,'AsylbLG Länder'!$A$5:$A$164,B126,'AsylbLG Länder'!$B$5:$B$164,A126)</x:f>
        <x:v>373.743</x:v>
      </x:c>
      <x:c r="T126" s="75" t="n">
        <x:f>SUMIFS('AsylbLG Länder'!$D$5:$D$164,'AsylbLG Länder'!$A$5:$A$164,B126,'AsylbLG Länder'!$B$5:$B$164,A126)</x:f>
        <x:v>152.713</x:v>
      </x:c>
      <x:c r="U126" s="75" t="n">
        <x:f>IF(ISNUMBER(C126),MAX(C126,R126),IF(ISNUMBER(M126),MAX(M126,R126),R126))</x:f>
        <x:v>511.689</x:v>
      </x:c>
      <x:c r="V126" s="12" t="str">
        <x:f>IF(ISNUMBER(C126),IF(C126&gt;=R126,"Landeswert (AsylbLG nicht zusätzlich)","AsylbLG netto &gt; Landeswert"),IF(ISNUMBER(M126),IF(M126&gt;=R126,"Teilwert als Mindestbasis","AsylbLG netto als Mindestbasis"),"AsylbLG netto als Mindestbasis"))</x:f>
        <x:v>AsylbLG netto als Mindestbasis</x:v>
      </x:c>
    </x:row>
    <x:row r="127">
      <x:c r="A127" s="16" t="n">
        <x:v>2023</x:v>
      </x:c>
      <x:c r="B127" s="12" t="str">
        <x:v>Sachsen-Anhalt</x:v>
      </x:c>
      <x:c r="C127" s="14" t="n">
        <x:v>307</x:v>
      </x:c>
      <x:c r="D127" s="12" t="str">
        <x:v>Ist, Asyl- und Flüchtlingsbereich insgesamt</x:v>
      </x:c>
      <x:c r="E127" s="14"/>
      <x:c r="F127" s="14" t="n">
        <x:v>216</x:v>
      </x:c>
      <x:c r="G127" s="14" t="n">
        <x:v>135.55</x:v>
      </x:c>
      <x:c r="H127" s="12" t="str">
        <x:v>unklar</x:v>
      </x:c>
      <x:c r="I127" s="12" t="str">
        <x:v>Sachsen-Anhalt 2023: Gesamtausgaben im Asyl- und Flüchtlingsbereich rund 307 Mio. €; davon rund 216 Mio. € an Kommunen.</x:v>
      </x:c>
      <x:c r="J127" s="12" t="str">
        <x:v>BT-Drs. 20/11546</x:v>
      </x:c>
      <x:c r="K127" s="12" t="str">
        <x:v>https://dserver.bundestag.de/btd/20/115/2011546.pdf</x:v>
      </x:c>
      <x:c r="L127" s="14" t="str">
        <x:f>IF(AND(ISNUMBER(C127),ISNUMBER(E127)),C127-E127,"")</x:f>
      </x:c>
      <x:c r="M127" s="14"/>
      <x:c r="N127" s="12"/>
      <x:c r="O127" s="12" t="str">
        <x:f>IF(ISNUMBER(C127),"Gesamt-/breiter Wert gefunden",IF(ISNUMBER(M127),"Nur Teil-/Mindestwert","Keine Gesamtsumme im BT-Bericht/Zusatzquellen"))</x:f>
        <x:v>Gesamt-/breiter Wert gefunden</x:v>
      </x:c>
      <x:c r="P127" s="12" t="str">
        <x:v>BT-Drs. 20/11546</x:v>
      </x:c>
      <x:c r="Q127" s="12" t="str">
        <x:v>https://dserver.bundestag.de/btd/20/115/2011546.pdf</x:v>
      </x:c>
      <x:c r="R127" s="75" t="n">
        <x:f>SUMIFS('AsylbLG Länder'!$G$5:$G$164,'AsylbLG Länder'!$A$5:$A$164,B127,'AsylbLG Länder'!$B$5:$B$164,A127)</x:f>
        <x:v>127.594</x:v>
      </x:c>
      <x:c r="S127" s="75" t="n">
        <x:f>SUMIFS('AsylbLG Länder'!$C$5:$C$164,'AsylbLG Länder'!$A$5:$A$164,B127,'AsylbLG Länder'!$B$5:$B$164,A127)</x:f>
        <x:v>109.129</x:v>
      </x:c>
      <x:c r="T127" s="75" t="n">
        <x:f>SUMIFS('AsylbLG Länder'!$D$5:$D$164,'AsylbLG Länder'!$A$5:$A$164,B127,'AsylbLG Länder'!$B$5:$B$164,A127)</x:f>
        <x:v>26.421</x:v>
      </x:c>
      <x:c r="U127" s="75" t="n">
        <x:f>IF(ISNUMBER(C127),MAX(C127,R127),IF(ISNUMBER(M127),MAX(M127,R127),R127))</x:f>
        <x:v>307</x:v>
      </x:c>
      <x:c r="V127" s="12" t="str">
        <x:f>IF(ISNUMBER(C127),IF(C127&gt;=R127,"Landeswert (AsylbLG nicht zusätzlich)","AsylbLG netto &gt; Landeswert"),IF(ISNUMBER(M127),IF(M127&gt;=R127,"Teilwert als Mindestbasis","AsylbLG netto als Mindestbasis"),"AsylbLG netto als Mindestbasis"))</x:f>
        <x:v>Landeswert (AsylbLG nicht zusätzlich)</x:v>
      </x:c>
    </x:row>
    <x:row r="128">
      <x:c r="A128" s="16" t="n">
        <x:v>2023</x:v>
      </x:c>
      <x:c r="B128" s="12" t="str">
        <x:v>Schleswig-Holstein</x:v>
      </x:c>
      <x:c r="C128" s="14" t="n">
        <x:v>470.6</x:v>
      </x:c>
      <x:c r="D128" s="12" t="str">
        <x:v>Ist</x:v>
      </x:c>
      <x:c r="E128" s="14" t="n">
        <x:v>162</x:v>
      </x:c>
      <x:c r="F128" s="14" t="n">
        <x:v>188.7</x:v>
      </x:c>
      <x:c r="G128" s="14" t="n">
        <x:v>230.365</x:v>
      </x:c>
      <x:c r="H128" s="12" t="str">
        <x:v>hoch</x:v>
      </x:c>
      <x:c r="I128" s="12" t="str">
        <x:v>Explizite Ist-/Kostenangabe</x:v>
      </x:c>
      <x:c r="J128" s="12" t="str">
        <x:v>BT-Drs. 20/11546</x:v>
      </x:c>
      <x:c r="K128" s="12" t="str">
        <x:v>https://dserver.bundestag.de/btd/20/115/2011546.pdf</x:v>
      </x:c>
      <x:c r="L128" s="14" t="n">
        <x:f>IF(AND(ISNUMBER(C128),ISNUMBER(E128)),C128-E128,"")</x:f>
        <x:v>308.6</x:v>
      </x:c>
      <x:c r="M128" s="14"/>
      <x:c r="N128" s="12"/>
      <x:c r="O128" s="12" t="str">
        <x:f>IF(ISNUMBER(C128),"Gesamt-/breiter Wert gefunden",IF(ISNUMBER(M128),"Nur Teil-/Mindestwert","Keine Gesamtsumme im BT-Bericht/Zusatzquellen"))</x:f>
        <x:v>Gesamt-/breiter Wert gefunden</x:v>
      </x:c>
      <x:c r="P128" s="12"/>
      <x:c r="Q128" s="12"/>
      <x:c r="R128" s="75" t="n">
        <x:f>SUMIFS('AsylbLG Länder'!$G$5:$G$164,'AsylbLG Länder'!$A$5:$A$164,B128,'AsylbLG Länder'!$B$5:$B$164,A128)</x:f>
        <x:v>217.262</x:v>
      </x:c>
      <x:c r="S128" s="75" t="n">
        <x:f>SUMIFS('AsylbLG Länder'!$C$5:$C$164,'AsylbLG Länder'!$A$5:$A$164,B128,'AsylbLG Länder'!$B$5:$B$164,A128)</x:f>
        <x:v>171.646</x:v>
      </x:c>
      <x:c r="T128" s="75" t="n">
        <x:f>SUMIFS('AsylbLG Länder'!$D$5:$D$164,'AsylbLG Länder'!$A$5:$A$164,B128,'AsylbLG Länder'!$B$5:$B$164,A128)</x:f>
        <x:v>58.72</x:v>
      </x:c>
      <x:c r="U128" s="75" t="n">
        <x:f>IF(ISNUMBER(C128),MAX(C128,R128),IF(ISNUMBER(M128),MAX(M128,R128),R128))</x:f>
        <x:v>470.6</x:v>
      </x:c>
      <x:c r="V128" s="12" t="str">
        <x:f>IF(ISNUMBER(C128),IF(C128&gt;=R128,"Landeswert (AsylbLG nicht zusätzlich)","AsylbLG netto &gt; Landeswert"),IF(ISNUMBER(M128),IF(M128&gt;=R128,"Teilwert als Mindestbasis","AsylbLG netto als Mindestbasis"),"AsylbLG netto als Mindestbasis"))</x:f>
        <x:v>Landeswert (AsylbLG nicht zusätzlich)</x:v>
      </x:c>
    </x:row>
    <x:row r="129">
      <x:c r="A129" s="16" t="n">
        <x:v>2023</x:v>
      </x:c>
      <x:c r="B129" s="12" t="str">
        <x:v>Thüringen</x:v>
      </x:c>
      <x:c r="C129" s="14"/>
      <x:c r="D129" s="12" t="str"/>
      <x:c r="E129" s="14"/>
      <x:c r="F129" s="14"/>
      <x:c r="G129" s="14" t="n">
        <x:v>114.427</x:v>
      </x:c>
      <x:c r="H129" s="12" t="str">
        <x:v>unklar</x:v>
      </x:c>
      <x:c r="I129" s="12" t="str">
        <x:v>Keine vergleichbare Gesamtsumme im Bericht identifiziert</x:v>
      </x:c>
      <x:c r="J129" s="12" t="str">
        <x:v>BT-Drs. 20/11546</x:v>
      </x:c>
      <x:c r="K129" s="12" t="str">
        <x:v>https://dserver.bundestag.de/btd/20/115/2011546.pdf</x:v>
      </x:c>
      <x:c r="L129" s="14" t="str">
        <x:f>IF(AND(ISNUMBER(C129),ISNUMBER(E129)),C129-E129,"")</x:f>
      </x:c>
      <x:c r="M129" s="14"/>
      <x:c r="N129" s="12"/>
      <x:c r="O129" s="12" t="str">
        <x:f>IF(ISNUMBER(C129),"Gesamt-/breiter Wert gefunden",IF(ISNUMBER(M129),"Nur Teil-/Mindestwert","Keine Gesamtsumme im BT-Bericht/Zusatzquellen"))</x:f>
        <x:v>Keine Gesamtsumme im BT-Bericht/Zusatzquellen</x:v>
      </x:c>
      <x:c r="P129" s="12"/>
      <x:c r="Q129" s="12"/>
      <x:c r="R129" s="75" t="n">
        <x:f>SUMIFS('AsylbLG Länder'!$G$5:$G$164,'AsylbLG Länder'!$A$5:$A$164,B129,'AsylbLG Länder'!$B$5:$B$164,A129)</x:f>
        <x:v>96.413</x:v>
      </x:c>
      <x:c r="S129" s="75" t="n">
        <x:f>SUMIFS('AsylbLG Länder'!$C$5:$C$164,'AsylbLG Länder'!$A$5:$A$164,B129,'AsylbLG Länder'!$B$5:$B$164,A129)</x:f>
        <x:v>0</x:v>
      </x:c>
      <x:c r="T129" s="75" t="n">
        <x:f>SUMIFS('AsylbLG Länder'!$D$5:$D$164,'AsylbLG Länder'!$A$5:$A$164,B129,'AsylbLG Länder'!$B$5:$B$164,A129)</x:f>
        <x:v>114.427</x:v>
      </x:c>
      <x:c r="U129" s="75" t="n">
        <x:f>IF(ISNUMBER(C129),MAX(C129,R129),IF(ISNUMBER(M129),MAX(M129,R129),R129))</x:f>
        <x:v>96.413</x:v>
      </x:c>
      <x:c r="V129" s="12" t="str">
        <x:f>IF(ISNUMBER(C129),IF(C129&gt;=R129,"Landeswert (AsylbLG nicht zusätzlich)","AsylbLG netto &gt; Landeswert"),IF(ISNUMBER(M129),IF(M129&gt;=R129,"Teilwert als Mindestbasis","AsylbLG netto als Mindestbasis"),"AsylbLG netto als Mindestbasis"))</x:f>
        <x:v>AsylbLG netto als Mindestbasis</x:v>
      </x:c>
    </x:row>
    <x:row r="130">
      <x:c r="A130" s="16" t="n">
        <x:v>2024</x:v>
      </x:c>
      <x:c r="B130" s="12" t="str">
        <x:v>Baden-Württemberg</x:v>
      </x:c>
      <x:c r="C130" s="14"/>
      <x:c r="D130" s="12" t="str"/>
      <x:c r="E130" s="14"/>
      <x:c r="F130" s="14"/>
      <x:c r="G130" s="14" t="n">
        <x:v>612.074</x:v>
      </x:c>
      <x:c r="H130" s="12" t="str">
        <x:v>unklar</x:v>
      </x:c>
      <x:c r="I130" s="12" t="str">
        <x:v>Für 2024 sind mindestens 1.031 Mio. € in zwei ausdrücklich getrennten Blöcken belegt: 850 Mio. € vorläufige Unterbringung und 181 Mio. € UMA. Kein vollständiger Gesamtwert.</x:v>
      </x:c>
      <x:c r="J130" s="12" t="str">
        <x:v>BT-Drs. 21/330</x:v>
      </x:c>
      <x:c r="K130" s="12" t="str">
        <x:v>https://dserver.bundestag.de/btd/21/003/2100330.pdf</x:v>
      </x:c>
      <x:c r="L130" s="14" t="str">
        <x:f>IF(AND(ISNUMBER(C130),ISNUMBER(E130)),C130-E130,"")</x:f>
      </x:c>
      <x:c r="M130" s="14" t="n">
        <x:v>1031</x:v>
      </x:c>
      <x:c r="N130" s="12" t="str">
        <x:v>Teil-/Mindestwert: 850 Mio. € vorläufige Unterbringung + 181 Mio. € Erstattung unbegleitete minderjährige Ausländer (SGB VIII). Weitere Kosten für Erstaufnahme, soziale Begleitung, Sprachförderung und Bildung kommen hinzu.</x:v>
      </x:c>
      <x:c r="O130" s="12" t="str">
        <x:f>IF(ISNUMBER(C130),"Gesamt-/breiter Wert gefunden",IF(ISNUMBER(M130),"Nur Teil-/Mindestwert","Keine Gesamtsumme im BT-Bericht/Zusatzquellen"))</x:f>
        <x:v>Nur Teil-/Mindestwert</x:v>
      </x:c>
      <x:c r="P130" s="12" t="str">
        <x:v>BT-Drs. 21/330</x:v>
      </x:c>
      <x:c r="Q130" s="12" t="str">
        <x:v>https://dserver.bundestag.de/btd/21/003/2100330.pdf</x:v>
      </x:c>
      <x:c r="R130" s="75" t="n">
        <x:f>SUMIFS('AsylbLG Länder'!$G$5:$G$164,'AsylbLG Länder'!$A$5:$A$164,B130,'AsylbLG Länder'!$B$5:$B$164,A130)</x:f>
        <x:v>586.794</x:v>
      </x:c>
      <x:c r="S130" s="75" t="n">
        <x:f>SUMIFS('AsylbLG Länder'!$C$5:$C$164,'AsylbLG Länder'!$A$5:$A$164,B130,'AsylbLG Länder'!$B$5:$B$164,A130)</x:f>
        <x:v>492.226</x:v>
      </x:c>
      <x:c r="T130" s="75" t="n">
        <x:f>SUMIFS('AsylbLG Länder'!$D$5:$D$164,'AsylbLG Länder'!$A$5:$A$164,B130,'AsylbLG Länder'!$B$5:$B$164,A130)</x:f>
        <x:v>119.848</x:v>
      </x:c>
      <x:c r="U130" s="75" t="n">
        <x:f>IF(ISNUMBER(C130),MAX(C130,R130),IF(ISNUMBER(M130),MAX(M130,R130),R130))</x:f>
        <x:v>1031</x:v>
      </x:c>
      <x:c r="V130" s="12" t="str">
        <x:f>IF(ISNUMBER(C130),IF(C130&gt;=R130,"Landeswert (AsylbLG nicht zusätzlich)","AsylbLG netto &gt; Landeswert"),IF(ISNUMBER(M130),IF(M130&gt;=R130,"Teilwert als Mindestbasis","AsylbLG netto als Mindestbasis"),"AsylbLG netto als Mindestbasis"))</x:f>
        <x:v>Teilwert als Mindestbasis</x:v>
      </x:c>
    </x:row>
    <x:row r="131">
      <x:c r="A131" s="16" t="n">
        <x:v>2024</x:v>
      </x:c>
      <x:c r="B131" s="12" t="str">
        <x:v>Bayern</x:v>
      </x:c>
      <x:c r="C131" s="14"/>
      <x:c r="D131" s="12" t="str"/>
      <x:c r="E131" s="14"/>
      <x:c r="F131" s="14"/>
      <x:c r="G131" s="14" t="n">
        <x:v>1003.727</x:v>
      </x:c>
      <x:c r="H131" s="12" t="str">
        <x:v>unklar</x:v>
      </x:c>
      <x:c r="I131" s="12" t="str">
        <x:v>Keine vergleichbare Gesamtsumme im Bericht identifiziert</x:v>
      </x:c>
      <x:c r="J131" s="12" t="str">
        <x:v>BT-Drs. 21/330</x:v>
      </x:c>
      <x:c r="K131" s="12" t="str">
        <x:v>https://dserver.bundestag.de/btd/21/003/2100330.pdf</x:v>
      </x:c>
      <x:c r="L131" s="14" t="str">
        <x:f>IF(AND(ISNUMBER(C131),ISNUMBER(E131)),C131-E131,"")</x:f>
      </x:c>
      <x:c r="M131" s="14"/>
      <x:c r="N131" s="12"/>
      <x:c r="O131" s="12" t="str">
        <x:f>IF(ISNUMBER(C131),"Gesamt-/breiter Wert gefunden",IF(ISNUMBER(M131),"Nur Teil-/Mindestwert","Keine Gesamtsumme im BT-Bericht/Zusatzquellen"))</x:f>
        <x:v>Keine Gesamtsumme im BT-Bericht/Zusatzquellen</x:v>
      </x:c>
      <x:c r="P131" s="12"/>
      <x:c r="Q131" s="12"/>
      <x:c r="R131" s="75" t="n">
        <x:f>SUMIFS('AsylbLG Länder'!$G$5:$G$164,'AsylbLG Länder'!$A$5:$A$164,B131,'AsylbLG Länder'!$B$5:$B$164,A131)</x:f>
        <x:v>961.383</x:v>
      </x:c>
      <x:c r="S131" s="75" t="n">
        <x:f>SUMIFS('AsylbLG Länder'!$C$5:$C$164,'AsylbLG Länder'!$A$5:$A$164,B131,'AsylbLG Länder'!$B$5:$B$164,A131)</x:f>
        <x:v>684.53</x:v>
      </x:c>
      <x:c r="T131" s="75" t="n">
        <x:f>SUMIFS('AsylbLG Länder'!$D$5:$D$164,'AsylbLG Länder'!$A$5:$A$164,B131,'AsylbLG Länder'!$B$5:$B$164,A131)</x:f>
        <x:v>319.196</x:v>
      </x:c>
      <x:c r="U131" s="75" t="n">
        <x:f>IF(ISNUMBER(C131),MAX(C131,R131),IF(ISNUMBER(M131),MAX(M131,R131),R131))</x:f>
        <x:v>961.383</x:v>
      </x:c>
      <x:c r="V131" s="12" t="str">
        <x:f>IF(ISNUMBER(C131),IF(C131&gt;=R131,"Landeswert (AsylbLG nicht zusätzlich)","AsylbLG netto &gt; Landeswert"),IF(ISNUMBER(M131),IF(M131&gt;=R131,"Teilwert als Mindestbasis","AsylbLG netto als Mindestbasis"),"AsylbLG netto als Mindestbasis"))</x:f>
        <x:v>AsylbLG netto als Mindestbasis</x:v>
      </x:c>
    </x:row>
    <x:row r="132">
      <x:c r="A132" s="16" t="n">
        <x:v>2024</x:v>
      </x:c>
      <x:c r="B132" s="12" t="str">
        <x:v>Berlin</x:v>
      </x:c>
      <x:c r="C132" s="14"/>
      <x:c r="D132" s="12" t="str"/>
      <x:c r="E132" s="14"/>
      <x:c r="F132" s="14"/>
      <x:c r="G132" s="14" t="n">
        <x:v>598.63</x:v>
      </x:c>
      <x:c r="H132" s="12" t="str">
        <x:v>unklar</x:v>
      </x:c>
      <x:c r="I132" s="12" t="str">
        <x:v>Berlin meldet 2024 im Bundesbericht 617,8 Mio. € Ausgaben nach AsylbLG (vorläufig) und weist ausdrücklich auf weitere hohe, nicht in den Transferausgaben abgebildete Fluchtkosten insbesondere bei der Unterbringung hin. Kein vollständiger Gesamtwert.</x:v>
      </x:c>
      <x:c r="J132" s="12" t="str">
        <x:v>BT-Drs. 21/330</x:v>
      </x:c>
      <x:c r="K132" s="12" t="str">
        <x:v>https://dserver.bundestag.de/btd/21/003/2100330.pdf</x:v>
      </x:c>
      <x:c r="L132" s="14" t="str">
        <x:f>IF(AND(ISNUMBER(C132),ISNUMBER(E132)),C132-E132,"")</x:f>
      </x:c>
      <x:c r="M132" s="14" t="n">
        <x:v>617.8</x:v>
      </x:c>
      <x:c r="N132" s="12" t="str">
        <x:v>Teilbetrag: im Bericht ausgewiesene AsylbLG-Ausgaben</x:v>
      </x:c>
      <x:c r="O132" s="12" t="str">
        <x:f>IF(ISNUMBER(C132),"Gesamt-/breiter Wert gefunden",IF(ISNUMBER(M132),"Nur Teil-/Mindestwert","Keine Gesamtsumme im BT-Bericht/Zusatzquellen"))</x:f>
        <x:v>Nur Teil-/Mindestwert</x:v>
      </x:c>
      <x:c r="P132" s="12" t="str">
        <x:v>BT-Drs. 21/330</x:v>
      </x:c>
      <x:c r="Q132" s="12" t="str">
        <x:v>https://dserver.bundestag.de/btd/21/003/2100330.pdf</x:v>
      </x:c>
      <x:c r="R132" s="75" t="n">
        <x:f>SUMIFS('AsylbLG Länder'!$G$5:$G$164,'AsylbLG Länder'!$A$5:$A$164,B132,'AsylbLG Länder'!$B$5:$B$164,A132)</x:f>
        <x:v>593.671</x:v>
      </x:c>
      <x:c r="S132" s="75" t="n">
        <x:f>SUMIFS('AsylbLG Länder'!$C$5:$C$164,'AsylbLG Länder'!$A$5:$A$164,B132,'AsylbLG Länder'!$B$5:$B$164,A132)</x:f>
        <x:v>0</x:v>
      </x:c>
      <x:c r="T132" s="75" t="n">
        <x:f>SUMIFS('AsylbLG Länder'!$D$5:$D$164,'AsylbLG Länder'!$A$5:$A$164,B132,'AsylbLG Länder'!$B$5:$B$164,A132)</x:f>
        <x:v>598.63</x:v>
      </x:c>
      <x:c r="U132" s="75" t="n">
        <x:f>IF(ISNUMBER(C132),MAX(C132,R132),IF(ISNUMBER(M132),MAX(M132,R132),R132))</x:f>
        <x:v>617.8</x:v>
      </x:c>
      <x:c r="V132" s="12" t="str">
        <x:f>IF(ISNUMBER(C132),IF(C132&gt;=R132,"Landeswert (AsylbLG nicht zusätzlich)","AsylbLG netto &gt; Landeswert"),IF(ISNUMBER(M132),IF(M132&gt;=R132,"Teilwert als Mindestbasis","AsylbLG netto als Mindestbasis"),"AsylbLG netto als Mindestbasis"))</x:f>
        <x:v>Teilwert als Mindestbasis</x:v>
      </x:c>
    </x:row>
    <x:row r="133">
      <x:c r="A133" s="16" t="n">
        <x:v>2024</x:v>
      </x:c>
      <x:c r="B133" s="12" t="str">
        <x:v>Brandenburg</x:v>
      </x:c>
      <x:c r="C133" s="14" t="n">
        <x:v>600.3</x:v>
      </x:c>
      <x:c r="D133" s="12" t="str">
        <x:v>Ist/ausgewiesene Ausgaben</x:v>
      </x:c>
      <x:c r="E133" s="14"/>
      <x:c r="F133" s="14"/>
      <x:c r="G133" s="14" t="n">
        <x:v>210.693</x:v>
      </x:c>
      <x:c r="H133" s="12" t="str">
        <x:v>unklar</x:v>
      </x:c>
      <x:c r="I133" s="12" t="str">
        <x:v>Ausgaben für Flüchtlingsaufnahme, -unterbringung und Integration 600,3 Mio. €.</x:v>
      </x:c>
      <x:c r="J133" s="12" t="str">
        <x:v>BT-Drs. 21/330</x:v>
      </x:c>
      <x:c r="K133" s="12" t="str">
        <x:v>https://dserver.bundestag.de/btd/21/003/2100330.pdf</x:v>
      </x:c>
      <x:c r="L133" s="14" t="str">
        <x:f>IF(AND(ISNUMBER(C133),ISNUMBER(E133)),C133-E133,"")</x:f>
      </x:c>
      <x:c r="M133" s="14"/>
      <x:c r="N133" s="12"/>
      <x:c r="O133" s="12" t="str">
        <x:f>IF(ISNUMBER(C133),"Gesamt-/breiter Wert gefunden",IF(ISNUMBER(M133),"Nur Teil-/Mindestwert","Keine Gesamtsumme im BT-Bericht/Zusatzquellen"))</x:f>
        <x:v>Gesamt-/breiter Wert gefunden</x:v>
      </x:c>
      <x:c r="P133" s="12"/>
      <x:c r="Q133" s="12"/>
      <x:c r="R133" s="75" t="n">
        <x:f>SUMIFS('AsylbLG Länder'!$G$5:$G$164,'AsylbLG Länder'!$A$5:$A$164,B133,'AsylbLG Länder'!$B$5:$B$164,A133)</x:f>
        <x:v>202.218</x:v>
      </x:c>
      <x:c r="S133" s="75" t="n">
        <x:f>SUMIFS('AsylbLG Länder'!$C$5:$C$164,'AsylbLG Länder'!$A$5:$A$164,B133,'AsylbLG Länder'!$B$5:$B$164,A133)</x:f>
        <x:v>155.696</x:v>
      </x:c>
      <x:c r="T133" s="75" t="n">
        <x:f>SUMIFS('AsylbLG Länder'!$D$5:$D$164,'AsylbLG Länder'!$A$5:$A$164,B133,'AsylbLG Länder'!$B$5:$B$164,A133)</x:f>
        <x:v>54.998</x:v>
      </x:c>
      <x:c r="U133" s="75" t="n">
        <x:f>IF(ISNUMBER(C133),MAX(C133,R133),IF(ISNUMBER(M133),MAX(M133,R133),R133))</x:f>
        <x:v>600.3</x:v>
      </x:c>
      <x:c r="V133" s="12" t="str">
        <x:f>IF(ISNUMBER(C133),IF(C133&gt;=R133,"Landeswert (AsylbLG nicht zusätzlich)","AsylbLG netto &gt; Landeswert"),IF(ISNUMBER(M133),IF(M133&gt;=R133,"Teilwert als Mindestbasis","AsylbLG netto als Mindestbasis"),"AsylbLG netto als Mindestbasis"))</x:f>
        <x:v>Landeswert (AsylbLG nicht zusätzlich)</x:v>
      </x:c>
    </x:row>
    <x:row r="134">
      <x:c r="A134" s="16" t="n">
        <x:v>2024</x:v>
      </x:c>
      <x:c r="B134" s="12" t="str">
        <x:v>Bremen</x:v>
      </x:c>
      <x:c r="C134" s="14"/>
      <x:c r="D134" s="12" t="str"/>
      <x:c r="E134" s="14"/>
      <x:c r="F134" s="14"/>
      <x:c r="G134" s="14" t="n">
        <x:v>61.667</x:v>
      </x:c>
      <x:c r="H134" s="12" t="str">
        <x:v>unklar</x:v>
      </x:c>
      <x:c r="I134" s="12" t="str">
        <x:v>Keine vergleichbare Gesamtsumme im Bericht identifiziert</x:v>
      </x:c>
      <x:c r="J134" s="12" t="str">
        <x:v>BT-Drs. 21/330</x:v>
      </x:c>
      <x:c r="K134" s="12" t="str">
        <x:v>https://dserver.bundestag.de/btd/21/003/2100330.pdf</x:v>
      </x:c>
      <x:c r="L134" s="14" t="str">
        <x:f>IF(AND(ISNUMBER(C134),ISNUMBER(E134)),C134-E134,"")</x:f>
      </x:c>
      <x:c r="M134" s="14"/>
      <x:c r="N134" s="12"/>
      <x:c r="O134" s="12" t="str">
        <x:f>IF(ISNUMBER(C134),"Gesamt-/breiter Wert gefunden",IF(ISNUMBER(M134),"Nur Teil-/Mindestwert","Keine Gesamtsumme im BT-Bericht/Zusatzquellen"))</x:f>
        <x:v>Keine Gesamtsumme im BT-Bericht/Zusatzquellen</x:v>
      </x:c>
      <x:c r="P134" s="12"/>
      <x:c r="Q134" s="12"/>
      <x:c r="R134" s="75" t="n">
        <x:f>SUMIFS('AsylbLG Länder'!$G$5:$G$164,'AsylbLG Länder'!$A$5:$A$164,B134,'AsylbLG Länder'!$B$5:$B$164,A134)</x:f>
        <x:v>58.793</x:v>
      </x:c>
      <x:c r="S134" s="75" t="n">
        <x:f>SUMIFS('AsylbLG Länder'!$C$5:$C$164,'AsylbLG Länder'!$A$5:$A$164,B134,'AsylbLG Länder'!$B$5:$B$164,A134)</x:f>
        <x:v>45.628</x:v>
      </x:c>
      <x:c r="T134" s="75" t="n">
        <x:f>SUMIFS('AsylbLG Länder'!$D$5:$D$164,'AsylbLG Länder'!$A$5:$A$164,B134,'AsylbLG Länder'!$B$5:$B$164,A134)</x:f>
        <x:v>16.039</x:v>
      </x:c>
      <x:c r="U134" s="75" t="n">
        <x:f>IF(ISNUMBER(C134),MAX(C134,R134),IF(ISNUMBER(M134),MAX(M134,R134),R134))</x:f>
        <x:v>58.793</x:v>
      </x:c>
      <x:c r="V134" s="12" t="str">
        <x:f>IF(ISNUMBER(C134),IF(C134&gt;=R134,"Landeswert (AsylbLG nicht zusätzlich)","AsylbLG netto &gt; Landeswert"),IF(ISNUMBER(M134),IF(M134&gt;=R134,"Teilwert als Mindestbasis","AsylbLG netto als Mindestbasis"),"AsylbLG netto als Mindestbasis"))</x:f>
        <x:v>AsylbLG netto als Mindestbasis</x:v>
      </x:c>
    </x:row>
    <x:row r="135">
      <x:c r="A135" s="16" t="n">
        <x:v>2024</x:v>
      </x:c>
      <x:c r="B135" s="12" t="str">
        <x:v>Hamburg</x:v>
      </x:c>
      <x:c r="C135" s="14"/>
      <x:c r="D135" s="12" t="str"/>
      <x:c r="E135" s="14"/>
      <x:c r="F135" s="14"/>
      <x:c r="G135" s="14" t="n">
        <x:v>256.011</x:v>
      </x:c>
      <x:c r="H135" s="12" t="str">
        <x:v>unklar</x:v>
      </x:c>
      <x:c r="I135" s="12" t="str">
        <x:v>Keine vergleichbare Gesamtsumme im Bericht identifiziert</x:v>
      </x:c>
      <x:c r="J135" s="12" t="str">
        <x:v>BT-Drs. 21/330</x:v>
      </x:c>
      <x:c r="K135" s="12" t="str">
        <x:v>https://dserver.bundestag.de/btd/21/003/2100330.pdf</x:v>
      </x:c>
      <x:c r="L135" s="14" t="str">
        <x:f>IF(AND(ISNUMBER(C135),ISNUMBER(E135)),C135-E135,"")</x:f>
      </x:c>
      <x:c r="M135" s="14"/>
      <x:c r="N135" s="12"/>
      <x:c r="O135" s="12" t="str">
        <x:f>IF(ISNUMBER(C135),"Gesamt-/breiter Wert gefunden",IF(ISNUMBER(M135),"Nur Teil-/Mindestwert","Keine Gesamtsumme im BT-Bericht/Zusatzquellen"))</x:f>
        <x:v>Keine Gesamtsumme im BT-Bericht/Zusatzquellen</x:v>
      </x:c>
      <x:c r="P135" s="12"/>
      <x:c r="Q135" s="12"/>
      <x:c r="R135" s="75" t="n">
        <x:f>SUMIFS('AsylbLG Länder'!$G$5:$G$164,'AsylbLG Länder'!$A$5:$A$164,B135,'AsylbLG Länder'!$B$5:$B$164,A135)</x:f>
        <x:v>253.589</x:v>
      </x:c>
      <x:c r="S135" s="75" t="n">
        <x:f>SUMIFS('AsylbLG Länder'!$C$5:$C$164,'AsylbLG Länder'!$A$5:$A$164,B135,'AsylbLG Länder'!$B$5:$B$164,A135)</x:f>
        <x:v>256.011</x:v>
      </x:c>
      <x:c r="T135" s="75" t="n">
        <x:f>SUMIFS('AsylbLG Länder'!$D$5:$D$164,'AsylbLG Länder'!$A$5:$A$164,B135,'AsylbLG Länder'!$B$5:$B$164,A135)</x:f>
        <x:v>0</x:v>
      </x:c>
      <x:c r="U135" s="75" t="n">
        <x:f>IF(ISNUMBER(C135),MAX(C135,R135),IF(ISNUMBER(M135),MAX(M135,R135),R135))</x:f>
        <x:v>253.589</x:v>
      </x:c>
      <x:c r="V135" s="12" t="str">
        <x:f>IF(ISNUMBER(C135),IF(C135&gt;=R135,"Landeswert (AsylbLG nicht zusätzlich)","AsylbLG netto &gt; Landeswert"),IF(ISNUMBER(M135),IF(M135&gt;=R135,"Teilwert als Mindestbasis","AsylbLG netto als Mindestbasis"),"AsylbLG netto als Mindestbasis"))</x:f>
        <x:v>AsylbLG netto als Mindestbasis</x:v>
      </x:c>
    </x:row>
    <x:row r="136">
      <x:c r="A136" s="16" t="n">
        <x:v>2024</x:v>
      </x:c>
      <x:c r="B136" s="12" t="str">
        <x:v>Hessen</x:v>
      </x:c>
      <x:c r="C136" s="14" t="n">
        <x:v>1208.7</x:v>
      </x:c>
      <x:c r="D136" s="12" t="str">
        <x:v>Ist, Asyl- und Flüchtlingsbereich inkl. sonstiger Integrationszwecke</x:v>
      </x:c>
      <x:c r="E136" s="14"/>
      <x:c r="F136" s="14" t="n">
        <x:v>710.5</x:v>
      </x:c>
      <x:c r="G136" s="14" t="n">
        <x:v>611.688</x:v>
      </x:c>
      <x:c r="H136" s="12" t="str">
        <x:v>unklar</x:v>
      </x:c>
      <x:c r="I136" s="12" t="str">
        <x:v>Hessen weist 2024 insgesamt rund 1.208,7 Mio. € Ist-Ausgaben für den Asyl- und Flüchtlingsbereich aus: 938,2 Mio. € Aufnahme/Unterbringung plus 270,6 Mio. € sonstige Flüchtlings- und Integrationszwecke. Davon rund 710,5 Mio. € an Kommunen.</x:v>
      </x:c>
      <x:c r="J136" s="12" t="str">
        <x:v>BT-Drs. 21/330</x:v>
      </x:c>
      <x:c r="K136" s="12" t="str">
        <x:v>https://dserver.bundestag.de/btd/21/003/2100330.pdf</x:v>
      </x:c>
      <x:c r="L136" s="14" t="str">
        <x:f>IF(AND(ISNUMBER(C136),ISNUMBER(E136)),C136-E136,"")</x:f>
      </x:c>
      <x:c r="M136" s="14"/>
      <x:c r="N136" s="12"/>
      <x:c r="O136" s="12" t="str">
        <x:f>IF(ISNUMBER(C136),"Gesamt-/breiter Wert gefunden",IF(ISNUMBER(M136),"Nur Teil-/Mindestwert","Keine Gesamtsumme im BT-Bericht/Zusatzquellen"))</x:f>
        <x:v>Gesamt-/breiter Wert gefunden</x:v>
      </x:c>
      <x:c r="P136" s="12" t="str">
        <x:v>BT-Drs. 21/330</x:v>
      </x:c>
      <x:c r="Q136" s="12" t="str">
        <x:v>https://dserver.bundestag.de/btd/21/003/2100330.pdf</x:v>
      </x:c>
      <x:c r="R136" s="75" t="n">
        <x:f>SUMIFS('AsylbLG Länder'!$G$5:$G$164,'AsylbLG Länder'!$A$5:$A$164,B136,'AsylbLG Länder'!$B$5:$B$164,A136)</x:f>
        <x:v>579.898</x:v>
      </x:c>
      <x:c r="S136" s="75" t="n">
        <x:f>SUMIFS('AsylbLG Länder'!$C$5:$C$164,'AsylbLG Länder'!$A$5:$A$164,B136,'AsylbLG Länder'!$B$5:$B$164,A136)</x:f>
        <x:v>522.609</x:v>
      </x:c>
      <x:c r="T136" s="75" t="n">
        <x:f>SUMIFS('AsylbLG Länder'!$D$5:$D$164,'AsylbLG Länder'!$A$5:$A$164,B136,'AsylbLG Länder'!$B$5:$B$164,A136)</x:f>
        <x:v>89.08</x:v>
      </x:c>
      <x:c r="U136" s="75" t="n">
        <x:f>IF(ISNUMBER(C136),MAX(C136,R136),IF(ISNUMBER(M136),MAX(M136,R136),R136))</x:f>
        <x:v>1208.7</x:v>
      </x:c>
      <x:c r="V136" s="12" t="str">
        <x:f>IF(ISNUMBER(C136),IF(C136&gt;=R136,"Landeswert (AsylbLG nicht zusätzlich)","AsylbLG netto &gt; Landeswert"),IF(ISNUMBER(M136),IF(M136&gt;=R136,"Teilwert als Mindestbasis","AsylbLG netto als Mindestbasis"),"AsylbLG netto als Mindestbasis"))</x:f>
        <x:v>Landeswert (AsylbLG nicht zusätzlich)</x:v>
      </x:c>
    </x:row>
    <x:row r="137">
      <x:c r="A137" s="16" t="n">
        <x:v>2024</x:v>
      </x:c>
      <x:c r="B137" s="12" t="str">
        <x:v>Mecklenburg-Vorpommern</x:v>
      </x:c>
      <x:c r="C137" s="14"/>
      <x:c r="D137" s="12" t="str"/>
      <x:c r="E137" s="14"/>
      <x:c r="F137" s="14"/>
      <x:c r="G137" s="14" t="n">
        <x:v>121.491</x:v>
      </x:c>
      <x:c r="H137" s="12" t="str">
        <x:v>unklar</x:v>
      </x:c>
      <x:c r="I137" s="12" t="str">
        <x:v>Mecklenburg-Vorpommern 2024: mindestens 363 Mio. € allein an kommunalen Erstattungen/Zuweisungen; kein vollständiger Gesamtwert.</x:v>
      </x:c>
      <x:c r="J137" s="12" t="str">
        <x:v>BT-Drs. 21/330</x:v>
      </x:c>
      <x:c r="K137" s="12" t="str">
        <x:v>https://dserver.bundestag.de/btd/21/003/2100330.pdf</x:v>
      </x:c>
      <x:c r="L137" s="14" t="str">
        <x:f>IF(AND(ISNUMBER(C137),ISNUMBER(E137)),C137-E137,"")</x:f>
      </x:c>
      <x:c r="M137" s="14" t="n">
        <x:v>363</x:v>
      </x:c>
      <x:c r="N137" s="12" t="str">
        <x:v>Teil-/Mindestwert: Allein Erstattungen und Zuweisungen an Kommunen für flüchtlings- und integrationsbezogene Zwecke beliefen sich 2024 auf rund 363 Mio. €. Weitere Landesausgaben können hinzukommen.</x:v>
      </x:c>
      <x:c r="O137" s="12" t="str">
        <x:f>IF(ISNUMBER(C137),"Gesamt-/breiter Wert gefunden",IF(ISNUMBER(M137),"Nur Teil-/Mindestwert","Keine Gesamtsumme im BT-Bericht/Zusatzquellen"))</x:f>
        <x:v>Nur Teil-/Mindestwert</x:v>
      </x:c>
      <x:c r="P137" s="12" t="str">
        <x:v>BT-Drs. 21/330</x:v>
      </x:c>
      <x:c r="Q137" s="12" t="str">
        <x:v>https://dserver.bundestag.de/btd/21/003/2100330.pdf</x:v>
      </x:c>
      <x:c r="R137" s="75" t="n">
        <x:f>SUMIFS('AsylbLG Länder'!$G$5:$G$164,'AsylbLG Länder'!$A$5:$A$164,B137,'AsylbLG Länder'!$B$5:$B$164,A137)</x:f>
        <x:v>115.391</x:v>
      </x:c>
      <x:c r="S137" s="75" t="n">
        <x:f>SUMIFS('AsylbLG Länder'!$C$5:$C$164,'AsylbLG Länder'!$A$5:$A$164,B137,'AsylbLG Länder'!$B$5:$B$164,A137)</x:f>
        <x:v>0.442</x:v>
      </x:c>
      <x:c r="T137" s="75" t="n">
        <x:f>SUMIFS('AsylbLG Länder'!$D$5:$D$164,'AsylbLG Länder'!$A$5:$A$164,B137,'AsylbLG Länder'!$B$5:$B$164,A137)</x:f>
        <x:v>121.049</x:v>
      </x:c>
      <x:c r="U137" s="75" t="n">
        <x:f>IF(ISNUMBER(C137),MAX(C137,R137),IF(ISNUMBER(M137),MAX(M137,R137),R137))</x:f>
        <x:v>363</x:v>
      </x:c>
      <x:c r="V137" s="12" t="str">
        <x:f>IF(ISNUMBER(C137),IF(C137&gt;=R137,"Landeswert (AsylbLG nicht zusätzlich)","AsylbLG netto &gt; Landeswert"),IF(ISNUMBER(M137),IF(M137&gt;=R137,"Teilwert als Mindestbasis","AsylbLG netto als Mindestbasis"),"AsylbLG netto als Mindestbasis"))</x:f>
        <x:v>Teilwert als Mindestbasis</x:v>
      </x:c>
    </x:row>
    <x:row r="138">
      <x:c r="A138" s="16" t="n">
        <x:v>2024</x:v>
      </x:c>
      <x:c r="B138" s="12" t="str">
        <x:v>Niedersachsen</x:v>
      </x:c>
      <x:c r="C138" s="14" t="n">
        <x:v>1027.61</x:v>
      </x:c>
      <x:c r="D138" s="12" t="str">
        <x:v>Ist (vorläufiger Abschluss), vier große Ausgabenblöcke</x:v>
      </x:c>
      <x:c r="E138" s="14"/>
      <x:c r="F138" s="14"/>
      <x:c r="G138" s="14" t="n">
        <x:v>622.661</x:v>
      </x:c>
      <x:c r="H138" s="12" t="str">
        <x:v>mittel</x:v>
      </x:c>
      <x:c r="I138" s="12" t="str">
        <x:v>Niedersachsen meldet für 2024 für vier große Ausgabenblöcke Ist-Ausgaben von rund 1.027,61 Mio. €; 970,28 Mio. € war die Veranschlagung.</x:v>
      </x:c>
      <x:c r="J138" s="12" t="str">
        <x:v>BT-Drs. 21/330</x:v>
      </x:c>
      <x:c r="K138" s="12" t="str">
        <x:v>https://dserver.bundestag.de/btd/21/003/2100330.pdf</x:v>
      </x:c>
      <x:c r="L138" s="14" t="str">
        <x:f>IF(AND(ISNUMBER(C138),ISNUMBER(E138)),C138-E138,"")</x:f>
      </x:c>
      <x:c r="M138" s="14"/>
      <x:c r="N138" s="12"/>
      <x:c r="O138" s="12" t="str">
        <x:f>IF(ISNUMBER(C138),"Gesamt-/breiter Wert gefunden",IF(ISNUMBER(M138),"Nur Teil-/Mindestwert","Keine Gesamtsumme im BT-Bericht/Zusatzquellen"))</x:f>
        <x:v>Gesamt-/breiter Wert gefunden</x:v>
      </x:c>
      <x:c r="P138" s="12" t="str">
        <x:v>BT-Drs. 21/330</x:v>
      </x:c>
      <x:c r="Q138" s="12" t="str">
        <x:v>https://dserver.bundestag.de/btd/21/003/2100330.pdf</x:v>
      </x:c>
      <x:c r="R138" s="75" t="n">
        <x:f>SUMIFS('AsylbLG Länder'!$G$5:$G$164,'AsylbLG Länder'!$A$5:$A$164,B138,'AsylbLG Länder'!$B$5:$B$164,A138)</x:f>
        <x:v>594.482</x:v>
      </x:c>
      <x:c r="S138" s="75" t="n">
        <x:f>SUMIFS('AsylbLG Länder'!$C$5:$C$164,'AsylbLG Länder'!$A$5:$A$164,B138,'AsylbLG Länder'!$B$5:$B$164,A138)</x:f>
        <x:v>588.606</x:v>
      </x:c>
      <x:c r="T138" s="75" t="n">
        <x:f>SUMIFS('AsylbLG Länder'!$D$5:$D$164,'AsylbLG Länder'!$A$5:$A$164,B138,'AsylbLG Länder'!$B$5:$B$164,A138)</x:f>
        <x:v>34.055</x:v>
      </x:c>
      <x:c r="U138" s="75" t="n">
        <x:f>IF(ISNUMBER(C138),MAX(C138,R138),IF(ISNUMBER(M138),MAX(M138,R138),R138))</x:f>
        <x:v>1027.61</x:v>
      </x:c>
      <x:c r="V138" s="12" t="str">
        <x:f>IF(ISNUMBER(C138),IF(C138&gt;=R138,"Landeswert (AsylbLG nicht zusätzlich)","AsylbLG netto &gt; Landeswert"),IF(ISNUMBER(M138),IF(M138&gt;=R138,"Teilwert als Mindestbasis","AsylbLG netto als Mindestbasis"),"AsylbLG netto als Mindestbasis"))</x:f>
        <x:v>Landeswert (AsylbLG nicht zusätzlich)</x:v>
      </x:c>
    </x:row>
    <x:row r="139">
      <x:c r="A139" s="16" t="n">
        <x:v>2024</x:v>
      </x:c>
      <x:c r="B139" s="12" t="str">
        <x:v>Nordrhein-Westfalen</x:v>
      </x:c>
      <x:c r="C139" s="14" t="n">
        <x:v>2967</x:v>
      </x:c>
      <x:c r="D139" s="12" t="str">
        <x:v>Ist</x:v>
      </x:c>
      <x:c r="E139" s="14"/>
      <x:c r="F139" s="14" t="n">
        <x:v>1283</x:v>
      </x:c>
      <x:c r="G139" s="14" t="n">
        <x:v>1191.396</x:v>
      </x:c>
      <x:c r="H139" s="12" t="str">
        <x:v>hoch</x:v>
      </x:c>
      <x:c r="I139" s="12" t="str">
        <x:v>Explizite Ist-/Kostenangabe</x:v>
      </x:c>
      <x:c r="J139" s="12" t="str">
        <x:v>BT-Drs. 21/330</x:v>
      </x:c>
      <x:c r="K139" s="12" t="str">
        <x:v>https://dserver.bundestag.de/btd/21/003/2100330.pdf</x:v>
      </x:c>
      <x:c r="L139" s="14" t="str">
        <x:f>IF(AND(ISNUMBER(C139),ISNUMBER(E139)),C139-E139,"")</x:f>
      </x:c>
      <x:c r="M139" s="14"/>
      <x:c r="N139" s="12"/>
      <x:c r="O139" s="12" t="str">
        <x:f>IF(ISNUMBER(C139),"Gesamt-/breiter Wert gefunden",IF(ISNUMBER(M139),"Nur Teil-/Mindestwert","Keine Gesamtsumme im BT-Bericht/Zusatzquellen"))</x:f>
        <x:v>Gesamt-/breiter Wert gefunden</x:v>
      </x:c>
      <x:c r="P139" s="12"/>
      <x:c r="Q139" s="12"/>
      <x:c r="R139" s="75" t="n">
        <x:f>SUMIFS('AsylbLG Länder'!$G$5:$G$164,'AsylbLG Länder'!$A$5:$A$164,B139,'AsylbLG Länder'!$B$5:$B$164,A139)</x:f>
        <x:v>1132.377</x:v>
      </x:c>
      <x:c r="S139" s="75" t="n">
        <x:f>SUMIFS('AsylbLG Länder'!$C$5:$C$164,'AsylbLG Länder'!$A$5:$A$164,B139,'AsylbLG Länder'!$B$5:$B$164,A139)</x:f>
        <x:v>816.183</x:v>
      </x:c>
      <x:c r="T139" s="75" t="n">
        <x:f>SUMIFS('AsylbLG Länder'!$D$5:$D$164,'AsylbLG Länder'!$A$5:$A$164,B139,'AsylbLG Länder'!$B$5:$B$164,A139)</x:f>
        <x:v>375.213</x:v>
      </x:c>
      <x:c r="U139" s="75" t="n">
        <x:f>IF(ISNUMBER(C139),MAX(C139,R139),IF(ISNUMBER(M139),MAX(M139,R139),R139))</x:f>
        <x:v>2967</x:v>
      </x:c>
      <x:c r="V139" s="12" t="str">
        <x:f>IF(ISNUMBER(C139),IF(C139&gt;=R139,"Landeswert (AsylbLG nicht zusätzlich)","AsylbLG netto &gt; Landeswert"),IF(ISNUMBER(M139),IF(M139&gt;=R139,"Teilwert als Mindestbasis","AsylbLG netto als Mindestbasis"),"AsylbLG netto als Mindestbasis"))</x:f>
        <x:v>Landeswert (AsylbLG nicht zusätzlich)</x:v>
      </x:c>
    </x:row>
    <x:row r="140">
      <x:c r="A140" s="16" t="n">
        <x:v>2024</x:v>
      </x:c>
      <x:c r="B140" s="12" t="str">
        <x:v>Rheinland-Pfalz</x:v>
      </x:c>
      <x:c r="C140" s="14" t="n">
        <x:v>651.0045774</x:v>
      </x:c>
      <x:c r="D140" s="12" t="str">
        <x:v>Ist, asyl-/flüchtlingsbezogene Landesausgaben nach Haushaltstiteln</x:v>
      </x:c>
      <x:c r="E140" s="14"/>
      <x:c r="F140" s="14"/>
      <x:c r="G140" s="14" t="n">
        <x:v>289.809</x:v>
      </x:c>
      <x:c r="H140" s="12" t="str">
        <x:v>unklar</x:v>
      </x:c>
      <x:c r="I140" s="12" t="str">
        <x:v>Amtliche Landtagsantwort aggregiert die asyl-/flüchtlingsbezogenen Ist-Ausgaben nach Haushaltstiteln. Die Landesregierung weist ausdrücklich auf Abgrenzungsunschärfen hin.</x:v>
      </x:c>
      <x:c r="J140" s="12" t="str">
        <x:v>BT-Drs. 21/330</x:v>
      </x:c>
      <x:c r="K140" s="12" t="str">
        <x:v>https://dserver.bundestag.de/btd/21/003/2100330.pdf</x:v>
      </x:c>
      <x:c r="L140" s="14" t="str">
        <x:f>IF(AND(ISNUMBER(C140),ISNUMBER(E140)),C140-E140,"")</x:f>
      </x:c>
      <x:c r="M140" s="14"/>
      <x:c r="N140" s="12"/>
      <x:c r="O140" s="12" t="str">
        <x:f>IF(ISNUMBER(C140),"Gesamt-/breiter Wert gefunden",IF(ISNUMBER(M140),"Nur Teil-/Mindestwert","Keine Gesamtsumme im BT-Bericht/Zusatzquellen"))</x:f>
        <x:v>Gesamt-/breiter Wert gefunden</x:v>
      </x:c>
      <x:c r="P140" s="12" t="str">
        <x:v>Landtag Rheinland-Pfalz, Drs. 18/14447</x:v>
      </x:c>
      <x:c r="Q140" s="12" t="str">
        <x:v>https://dokumente.landtag.rlp.de/landtag/drucksachen/14447-18.pdf</x:v>
      </x:c>
      <x:c r="R140" s="75" t="n">
        <x:f>SUMIFS('AsylbLG Länder'!$G$5:$G$164,'AsylbLG Länder'!$A$5:$A$164,B140,'AsylbLG Länder'!$B$5:$B$164,A140)</x:f>
        <x:v>258.314</x:v>
      </x:c>
      <x:c r="S140" s="75" t="n">
        <x:f>SUMIFS('AsylbLG Länder'!$C$5:$C$164,'AsylbLG Länder'!$A$5:$A$164,B140,'AsylbLG Länder'!$B$5:$B$164,A140)</x:f>
        <x:v>212.37</x:v>
      </x:c>
      <x:c r="T140" s="75" t="n">
        <x:f>SUMIFS('AsylbLG Länder'!$D$5:$D$164,'AsylbLG Länder'!$A$5:$A$164,B140,'AsylbLG Länder'!$B$5:$B$164,A140)</x:f>
        <x:v>77.438</x:v>
      </x:c>
      <x:c r="U140" s="75" t="n">
        <x:f>IF(ISNUMBER(C140),MAX(C140,R140),IF(ISNUMBER(M140),MAX(M140,R140),R140))</x:f>
        <x:v>651.0045774</x:v>
      </x:c>
      <x:c r="V140" s="12" t="str">
        <x:f>IF(ISNUMBER(C140),IF(C140&gt;=R140,"Landeswert (AsylbLG nicht zusätzlich)","AsylbLG netto &gt; Landeswert"),IF(ISNUMBER(M140),IF(M140&gt;=R140,"Teilwert als Mindestbasis","AsylbLG netto als Mindestbasis"),"AsylbLG netto als Mindestbasis"))</x:f>
        <x:v>Landeswert (AsylbLG nicht zusätzlich)</x:v>
      </x:c>
    </x:row>
    <x:row r="141">
      <x:c r="A141" s="16" t="n">
        <x:v>2024</x:v>
      </x:c>
      <x:c r="B141" s="12" t="str">
        <x:v>Saarland</x:v>
      </x:c>
      <x:c r="C141" s="14"/>
      <x:c r="D141" s="12" t="str"/>
      <x:c r="E141" s="14"/>
      <x:c r="F141" s="14"/>
      <x:c r="G141" s="14" t="n">
        <x:v>54.89</x:v>
      </x:c>
      <x:c r="H141" s="12" t="str">
        <x:v>unklar</x:v>
      </x:c>
      <x:c r="I141" s="12" t="str">
        <x:v>Keine belastbare Gesamtsumme; amtlicher Bericht enthält nur Teil-/Mindestwert.</x:v>
      </x:c>
      <x:c r="J141" s="12" t="str">
        <x:v>BT-Drs. 21/330</x:v>
      </x:c>
      <x:c r="K141" s="12" t="str">
        <x:v>https://dserver.bundestag.de/btd/21/003/2100330.pdf</x:v>
      </x:c>
      <x:c r="L141" s="14" t="str">
        <x:f>IF(AND(ISNUMBER(C141),ISNUMBER(E141)),C141-E141,"")</x:f>
      </x:c>
      <x:c r="M141" s="14" t="n">
        <x:v>85.2</x:v>
      </x:c>
      <x:c r="N141" s="12" t="str">
        <x:v>Teilbetrag; ohne schwer abgrenzbare Mischtitel und ohne bestimmte kommunale Kostenerstattungen</x:v>
      </x:c>
      <x:c r="O141" s="12" t="str">
        <x:f>IF(ISNUMBER(C141),"Gesamt-/breiter Wert gefunden",IF(ISNUMBER(M141),"Nur Teil-/Mindestwert","Keine Gesamtsumme im BT-Bericht/Zusatzquellen"))</x:f>
        <x:v>Nur Teil-/Mindestwert</x:v>
      </x:c>
      <x:c r="P141" s="12"/>
      <x:c r="Q141" s="12"/>
      <x:c r="R141" s="75" t="n">
        <x:f>SUMIFS('AsylbLG Länder'!$G$5:$G$164,'AsylbLG Länder'!$A$5:$A$164,B141,'AsylbLG Länder'!$B$5:$B$164,A141)</x:f>
        <x:v>53.041</x:v>
      </x:c>
      <x:c r="S141" s="75" t="n">
        <x:f>SUMIFS('AsylbLG Länder'!$C$5:$C$164,'AsylbLG Länder'!$A$5:$A$164,B141,'AsylbLG Länder'!$B$5:$B$164,A141)</x:f>
        <x:v>39.003</x:v>
      </x:c>
      <x:c r="T141" s="75" t="n">
        <x:f>SUMIFS('AsylbLG Länder'!$D$5:$D$164,'AsylbLG Länder'!$A$5:$A$164,B141,'AsylbLG Länder'!$B$5:$B$164,A141)</x:f>
        <x:v>15.886</x:v>
      </x:c>
      <x:c r="U141" s="75" t="n">
        <x:f>IF(ISNUMBER(C141),MAX(C141,R141),IF(ISNUMBER(M141),MAX(M141,R141),R141))</x:f>
        <x:v>85.2</x:v>
      </x:c>
      <x:c r="V141" s="12" t="str">
        <x:f>IF(ISNUMBER(C141),IF(C141&gt;=R141,"Landeswert (AsylbLG nicht zusätzlich)","AsylbLG netto &gt; Landeswert"),IF(ISNUMBER(M141),IF(M141&gt;=R141,"Teilwert als Mindestbasis","AsylbLG netto als Mindestbasis"),"AsylbLG netto als Mindestbasis"))</x:f>
        <x:v>Teilwert als Mindestbasis</x:v>
      </x:c>
    </x:row>
    <x:row r="142">
      <x:c r="A142" s="16" t="n">
        <x:v>2024</x:v>
      </x:c>
      <x:c r="B142" s="12" t="str">
        <x:v>Sachsen</x:v>
      </x:c>
      <x:c r="C142" s="14" t="n">
        <x:v>860.4</x:v>
      </x:c>
      <x:c r="D142" s="12" t="str">
        <x:v>Ausgaben Land 2024</x:v>
      </x:c>
      <x:c r="E142" s="14"/>
      <x:c r="F142" s="14"/>
      <x:c r="G142" s="14" t="n">
        <x:v>524.848</x:v>
      </x:c>
      <x:c r="H142" s="12" t="str">
        <x:v>unklar</x:v>
      </x:c>
      <x:c r="I142" s="12" t="str">
        <x:v>Tabelle des Berichts weist 860,4 Mio. € 'Ausgaben Land 2024' aus.</x:v>
      </x:c>
      <x:c r="J142" s="12" t="str">
        <x:v>BT-Drs. 21/330</x:v>
      </x:c>
      <x:c r="K142" s="12" t="str">
        <x:v>https://dserver.bundestag.de/btd/21/003/2100330.pdf</x:v>
      </x:c>
      <x:c r="L142" s="14" t="str">
        <x:f>IF(AND(ISNUMBER(C142),ISNUMBER(E142)),C142-E142,"")</x:f>
      </x:c>
      <x:c r="M142" s="14"/>
      <x:c r="N142" s="12"/>
      <x:c r="O142" s="12" t="str">
        <x:f>IF(ISNUMBER(C142),"Gesamt-/breiter Wert gefunden",IF(ISNUMBER(M142),"Nur Teil-/Mindestwert","Keine Gesamtsumme im BT-Bericht/Zusatzquellen"))</x:f>
        <x:v>Gesamt-/breiter Wert gefunden</x:v>
      </x:c>
      <x:c r="P142" s="12" t="str">
        <x:v>Bundestagsbericht 2024 / Länderangabe Sachsen</x:v>
      </x:c>
      <x:c r="Q142" s="12" t="str">
        <x:v>https://dserver.bundestag.de/btd/21/003/2100330.pdf</x:v>
      </x:c>
      <x:c r="R142" s="75" t="n">
        <x:f>SUMIFS('AsylbLG Länder'!$G$5:$G$164,'AsylbLG Länder'!$A$5:$A$164,B142,'AsylbLG Länder'!$B$5:$B$164,A142)</x:f>
        <x:v>511.783</x:v>
      </x:c>
      <x:c r="S142" s="75" t="n">
        <x:f>SUMIFS('AsylbLG Länder'!$C$5:$C$164,'AsylbLG Länder'!$A$5:$A$164,B142,'AsylbLG Länder'!$B$5:$B$164,A142)</x:f>
        <x:v>381.617</x:v>
      </x:c>
      <x:c r="T142" s="75" t="n">
        <x:f>SUMIFS('AsylbLG Länder'!$D$5:$D$164,'AsylbLG Länder'!$A$5:$A$164,B142,'AsylbLG Länder'!$B$5:$B$164,A142)</x:f>
        <x:v>143.231</x:v>
      </x:c>
      <x:c r="U142" s="75" t="n">
        <x:f>IF(ISNUMBER(C142),MAX(C142,R142),IF(ISNUMBER(M142),MAX(M142,R142),R142))</x:f>
        <x:v>860.4</x:v>
      </x:c>
      <x:c r="V142" s="12" t="str">
        <x:f>IF(ISNUMBER(C142),IF(C142&gt;=R142,"Landeswert (AsylbLG nicht zusätzlich)","AsylbLG netto &gt; Landeswert"),IF(ISNUMBER(M142),IF(M142&gt;=R142,"Teilwert als Mindestbasis","AsylbLG netto als Mindestbasis"),"AsylbLG netto als Mindestbasis"))</x:f>
        <x:v>Landeswert (AsylbLG nicht zusätzlich)</x:v>
      </x:c>
    </x:row>
    <x:row r="143">
      <x:c r="A143" s="16" t="n">
        <x:v>2024</x:v>
      </x:c>
      <x:c r="B143" s="12" t="str">
        <x:v>Sachsen-Anhalt</x:v>
      </x:c>
      <x:c r="C143" s="14"/>
      <x:c r="D143" s="12" t="str"/>
      <x:c r="E143" s="14"/>
      <x:c r="F143" s="14"/>
      <x:c r="G143" s="14" t="n">
        <x:v>153.055</x:v>
      </x:c>
      <x:c r="H143" s="12" t="str">
        <x:v>unklar</x:v>
      </x:c>
      <x:c r="I143" s="12" t="str">
        <x:v>Sachsen-Anhalt 2024: mindestens 208 Mio. € aus zwei ausdrücklich getrennten Bereichen; Gesamtaufwand liegt laut Land darüber.</x:v>
      </x:c>
      <x:c r="J143" s="12" t="str">
        <x:v>BT-Drs. 21/330</x:v>
      </x:c>
      <x:c r="K143" s="12" t="str">
        <x:v>https://dserver.bundestag.de/btd/21/003/2100330.pdf</x:v>
      </x:c>
      <x:c r="L143" s="14" t="str">
        <x:f>IF(AND(ISNUMBER(C143),ISNUMBER(E143)),C143-E143,"")</x:f>
      </x:c>
      <x:c r="M143" s="14" t="n">
        <x:v>208</x:v>
      </x:c>
      <x:c r="N143" s="12" t="str">
        <x:v>Teil-/Mindestwert: 149 Mio. € Aufnahme/Unterbringung + 59 Mio. € Erstattung für unbegleitete minderjährige Ausländer. Weitere Ausgaben für Aufnahme, Unterbringung und Integration kommen hinzu.</x:v>
      </x:c>
      <x:c r="O143" s="12" t="str">
        <x:f>IF(ISNUMBER(C143),"Gesamt-/breiter Wert gefunden",IF(ISNUMBER(M143),"Nur Teil-/Mindestwert","Keine Gesamtsumme im BT-Bericht/Zusatzquellen"))</x:f>
        <x:v>Nur Teil-/Mindestwert</x:v>
      </x:c>
      <x:c r="P143" s="12" t="str">
        <x:v>BT-Drs. 21/330</x:v>
      </x:c>
      <x:c r="Q143" s="12" t="str">
        <x:v>https://dserver.bundestag.de/btd/21/003/2100330.pdf</x:v>
      </x:c>
      <x:c r="R143" s="75" t="n">
        <x:f>SUMIFS('AsylbLG Länder'!$G$5:$G$164,'AsylbLG Länder'!$A$5:$A$164,B143,'AsylbLG Länder'!$B$5:$B$164,A143)</x:f>
        <x:v>145.017</x:v>
      </x:c>
      <x:c r="S143" s="75" t="n">
        <x:f>SUMIFS('AsylbLG Länder'!$C$5:$C$164,'AsylbLG Länder'!$A$5:$A$164,B143,'AsylbLG Länder'!$B$5:$B$164,A143)</x:f>
        <x:v>120.381</x:v>
      </x:c>
      <x:c r="T143" s="75" t="n">
        <x:f>SUMIFS('AsylbLG Länder'!$D$5:$D$164,'AsylbLG Länder'!$A$5:$A$164,B143,'AsylbLG Länder'!$B$5:$B$164,A143)</x:f>
        <x:v>32.675</x:v>
      </x:c>
      <x:c r="U143" s="75" t="n">
        <x:f>IF(ISNUMBER(C143),MAX(C143,R143),IF(ISNUMBER(M143),MAX(M143,R143),R143))</x:f>
        <x:v>208</x:v>
      </x:c>
      <x:c r="V143" s="12" t="str">
        <x:f>IF(ISNUMBER(C143),IF(C143&gt;=R143,"Landeswert (AsylbLG nicht zusätzlich)","AsylbLG netto &gt; Landeswert"),IF(ISNUMBER(M143),IF(M143&gt;=R143,"Teilwert als Mindestbasis","AsylbLG netto als Mindestbasis"),"AsylbLG netto als Mindestbasis"))</x:f>
        <x:v>Teilwert als Mindestbasis</x:v>
      </x:c>
    </x:row>
    <x:row r="144">
      <x:c r="A144" s="16" t="n">
        <x:v>2024</x:v>
      </x:c>
      <x:c r="B144" s="12" t="str">
        <x:v>Schleswig-Holstein</x:v>
      </x:c>
      <x:c r="C144" s="14" t="n">
        <x:v>556.8</x:v>
      </x:c>
      <x:c r="D144" s="12" t="str">
        <x:v>Ist</x:v>
      </x:c>
      <x:c r="E144" s="14" t="n">
        <x:v>94.8</x:v>
      </x:c>
      <x:c r="F144" s="14" t="n">
        <x:v>216.4</x:v>
      </x:c>
      <x:c r="G144" s="14" t="n">
        <x:v>281.283</x:v>
      </x:c>
      <x:c r="H144" s="12" t="str">
        <x:v>hoch</x:v>
      </x:c>
      <x:c r="I144" s="12" t="str">
        <x:v>Explizite Ist-/Kostenangabe</x:v>
      </x:c>
      <x:c r="J144" s="12" t="str">
        <x:v>BT-Drs. 21/330</x:v>
      </x:c>
      <x:c r="K144" s="12" t="str">
        <x:v>https://dserver.bundestag.de/btd/21/003/2100330.pdf</x:v>
      </x:c>
      <x:c r="L144" s="14" t="n">
        <x:f>IF(AND(ISNUMBER(C144),ISNUMBER(E144)),C144-E144,"")</x:f>
        <x:v>461.99999999999994</x:v>
      </x:c>
      <x:c r="M144" s="14"/>
      <x:c r="N144" s="12"/>
      <x:c r="O144" s="12" t="str">
        <x:f>IF(ISNUMBER(C144),"Gesamt-/breiter Wert gefunden",IF(ISNUMBER(M144),"Nur Teil-/Mindestwert","Keine Gesamtsumme im BT-Bericht/Zusatzquellen"))</x:f>
        <x:v>Gesamt-/breiter Wert gefunden</x:v>
      </x:c>
      <x:c r="P144" s="12"/>
      <x:c r="Q144" s="12"/>
      <x:c r="R144" s="75" t="n">
        <x:f>SUMIFS('AsylbLG Länder'!$G$5:$G$164,'AsylbLG Länder'!$A$5:$A$164,B144,'AsylbLG Länder'!$B$5:$B$164,A144)</x:f>
        <x:v>267.816</x:v>
      </x:c>
      <x:c r="S144" s="75" t="n">
        <x:f>SUMIFS('AsylbLG Länder'!$C$5:$C$164,'AsylbLG Länder'!$A$5:$A$164,B144,'AsylbLG Länder'!$B$5:$B$164,A144)</x:f>
        <x:v>155.455</x:v>
      </x:c>
      <x:c r="T144" s="75" t="n">
        <x:f>SUMIFS('AsylbLG Länder'!$D$5:$D$164,'AsylbLG Länder'!$A$5:$A$164,B144,'AsylbLG Länder'!$B$5:$B$164,A144)</x:f>
        <x:v>125.828</x:v>
      </x:c>
      <x:c r="U144" s="75" t="n">
        <x:f>IF(ISNUMBER(C144),MAX(C144,R144),IF(ISNUMBER(M144),MAX(M144,R144),R144))</x:f>
        <x:v>556.8</x:v>
      </x:c>
      <x:c r="V144" s="12" t="str">
        <x:f>IF(ISNUMBER(C144),IF(C144&gt;=R144,"Landeswert (AsylbLG nicht zusätzlich)","AsylbLG netto &gt; Landeswert"),IF(ISNUMBER(M144),IF(M144&gt;=R144,"Teilwert als Mindestbasis","AsylbLG netto als Mindestbasis"),"AsylbLG netto als Mindestbasis"))</x:f>
        <x:v>Landeswert (AsylbLG nicht zusätzlich)</x:v>
      </x:c>
    </x:row>
    <x:row r="145">
      <x:c r="A145" s="16" t="n">
        <x:v>2024</x:v>
      </x:c>
      <x:c r="B145" s="12" t="str">
        <x:v>Thüringen</x:v>
      </x:c>
      <x:c r="C145" s="14"/>
      <x:c r="D145" s="12" t="str"/>
      <x:c r="E145" s="14"/>
      <x:c r="F145" s="14"/>
      <x:c r="G145" s="14" t="n">
        <x:v>124.544</x:v>
      </x:c>
      <x:c r="H145" s="12" t="str">
        <x:v>unklar</x:v>
      </x:c>
      <x:c r="I145" s="12" t="str">
        <x:v>Keine belastbare Gesamtsumme; amtlicher Bericht enthält nur Teil-/Mindestwert.</x:v>
      </x:c>
      <x:c r="J145" s="12" t="str">
        <x:v>BT-Drs. 21/330</x:v>
      </x:c>
      <x:c r="K145" s="12" t="str">
        <x:v>https://dserver.bundestag.de/btd/21/003/2100330.pdf</x:v>
      </x:c>
      <x:c r="L145" s="14" t="str">
        <x:f>IF(AND(ISNUMBER(C145),ISNUMBER(E145)),C145-E145,"")</x:f>
      </x:c>
      <x:c r="M145" s="14" t="n">
        <x:v>100</x:v>
      </x:c>
      <x:c r="N145" s="12" t="str">
        <x:v>Mindest-/Teilbetrag: weitere Integrationsausgaben mindestens 100 Mio. €</x:v>
      </x:c>
      <x:c r="O145" s="12" t="str">
        <x:f>IF(ISNUMBER(C145),"Gesamt-/breiter Wert gefunden",IF(ISNUMBER(M145),"Nur Teil-/Mindestwert","Keine Gesamtsumme im BT-Bericht/Zusatzquellen"))</x:f>
        <x:v>Nur Teil-/Mindestwert</x:v>
      </x:c>
      <x:c r="P145" s="12"/>
      <x:c r="Q145" s="12"/>
      <x:c r="R145" s="75" t="n">
        <x:f>SUMIFS('AsylbLG Länder'!$G$5:$G$164,'AsylbLG Länder'!$A$5:$A$164,B145,'AsylbLG Länder'!$B$5:$B$164,A145)</x:f>
        <x:v>108.566</x:v>
      </x:c>
      <x:c r="S145" s="75" t="n">
        <x:f>SUMIFS('AsylbLG Länder'!$C$5:$C$164,'AsylbLG Länder'!$A$5:$A$164,B145,'AsylbLG Länder'!$B$5:$B$164,A145)</x:f>
        <x:v>0</x:v>
      </x:c>
      <x:c r="T145" s="75" t="n">
        <x:f>SUMIFS('AsylbLG Länder'!$D$5:$D$164,'AsylbLG Länder'!$A$5:$A$164,B145,'AsylbLG Länder'!$B$5:$B$164,A145)</x:f>
        <x:v>124.544</x:v>
      </x:c>
      <x:c r="U145" s="75" t="n">
        <x:f>IF(ISNUMBER(C145),MAX(C145,R145),IF(ISNUMBER(M145),MAX(M145,R145),R145))</x:f>
        <x:v>108.566</x:v>
      </x:c>
      <x:c r="V145" s="12" t="str">
        <x:f>IF(ISNUMBER(C145),IF(C145&gt;=R145,"Landeswert (AsylbLG nicht zusätzlich)","AsylbLG netto &gt; Landeswert"),IF(ISNUMBER(M145),IF(M145&gt;=R145,"Teilwert als Mindestbasis","AsylbLG netto als Mindestbasis"),"AsylbLG netto als Mindestbasis"))</x:f>
        <x:v>AsylbLG netto als Mindestbasis</x:v>
      </x:c>
    </x:row>
    <x:row r="146">
      <x:c r="A146" s="16" t="n">
        <x:v>2025</x:v>
      </x:c>
      <x:c r="B146" s="12" t="str">
        <x:v>Baden-Württemberg</x:v>
      </x:c>
      <x:c r="C146" s="14"/>
      <x:c r="D146" s="12" t="str"/>
      <x:c r="E146" s="14"/>
      <x:c r="F146" s="14"/>
      <x:c r="G146" s="14" t="n">
        <x:v>563.099</x:v>
      </x:c>
      <x:c r="H146" s="12" t="str">
        <x:v>unklar</x:v>
      </x:c>
      <x:c r="I146" s="12" t="str">
        <x:v>Für 2025 sind mindestens 836 Mio. € in zwei ausdrücklich getrennten Blöcken belegt: 604 Mio. € vorläufige Unterbringung und 232 Mio. € UMA. Kein vollständiger Gesamtwert.</x:v>
      </x:c>
      <x:c r="J146" s="12" t="str">
        <x:v>BT-Drs. 21/6280</x:v>
      </x:c>
      <x:c r="K146" s="12" t="str">
        <x:v>https://dserver.bundestag.de/btd/21/062/2106280.pdf</x:v>
      </x:c>
      <x:c r="L146" s="14" t="str">
        <x:f>IF(AND(ISNUMBER(C146),ISNUMBER(E146)),C146-E146,"")</x:f>
      </x:c>
      <x:c r="M146" s="14" t="n">
        <x:v>836</x:v>
      </x:c>
      <x:c r="N146" s="12" t="str">
        <x:v>Teil-/Mindestwert: 604 Mio. € vorläufige Unterbringung + 232 Mio. € Erstattung unbegleitete minderjährige Ausländer (SGB VIII). Weitere Kosten für Erstaufnahme, soziale Begleitung, Sprachförderung und Bildung kommen hinzu.</x:v>
      </x:c>
      <x:c r="O146" s="12" t="str">
        <x:f>IF(ISNUMBER(C146),"Gesamt-/breiter Wert gefunden",IF(ISNUMBER(M146),"Nur Teil-/Mindestwert","Keine Gesamtsumme im BT-Bericht/Zusatzquellen"))</x:f>
        <x:v>Nur Teil-/Mindestwert</x:v>
      </x:c>
      <x:c r="P146" s="12" t="str">
        <x:v>BT-Drs. 21/6280</x:v>
      </x:c>
      <x:c r="Q146" s="12" t="str">
        <x:v>https://dserver.bundestag.de/btd/21/062/2106280.pdf</x:v>
      </x:c>
      <x:c r="R146" s="75" t="n">
        <x:f>SUMIFS('AsylbLG Länder'!$G$5:$G$164,'AsylbLG Länder'!$A$5:$A$164,B146,'AsylbLG Länder'!$B$5:$B$164,A146)</x:f>
        <x:v>540.621</x:v>
      </x:c>
      <x:c r="S146" s="75" t="n">
        <x:f>SUMIFS('AsylbLG Länder'!$C$5:$C$164,'AsylbLG Länder'!$A$5:$A$164,B146,'AsylbLG Länder'!$B$5:$B$164,A146)</x:f>
        <x:v>465.325</x:v>
      </x:c>
      <x:c r="T146" s="75" t="n">
        <x:f>SUMIFS('AsylbLG Länder'!$D$5:$D$164,'AsylbLG Länder'!$A$5:$A$164,B146,'AsylbLG Länder'!$B$5:$B$164,A146)</x:f>
        <x:v>97.774</x:v>
      </x:c>
      <x:c r="U146" s="75" t="n">
        <x:f>IF(ISNUMBER(C146),MAX(C146,R146),IF(ISNUMBER(M146),MAX(M146,R146),R146))</x:f>
        <x:v>836</x:v>
      </x:c>
      <x:c r="V146" s="12" t="str">
        <x:f>IF(ISNUMBER(C146),IF(C146&gt;=R146,"Landeswert (AsylbLG nicht zusätzlich)","AsylbLG netto &gt; Landeswert"),IF(ISNUMBER(M146),IF(M146&gt;=R146,"Teilwert als Mindestbasis","AsylbLG netto als Mindestbasis"),"AsylbLG netto als Mindestbasis"))</x:f>
        <x:v>Teilwert als Mindestbasis</x:v>
      </x:c>
    </x:row>
    <x:row r="147">
      <x:c r="A147" s="16" t="n">
        <x:v>2025</x:v>
      </x:c>
      <x:c r="B147" s="12" t="str">
        <x:v>Bayern</x:v>
      </x:c>
      <x:c r="C147" s="14"/>
      <x:c r="D147" s="12" t="str"/>
      <x:c r="E147" s="14"/>
      <x:c r="F147" s="14"/>
      <x:c r="G147" s="14" t="n">
        <x:v>910.515</x:v>
      </x:c>
      <x:c r="H147" s="12" t="str">
        <x:v>unklar</x:v>
      </x:c>
      <x:c r="I147" s="12" t="str">
        <x:v>Keine vergleichbare Gesamtsumme im Bericht identifiziert</x:v>
      </x:c>
      <x:c r="J147" s="12" t="str">
        <x:v>BT-Drs. 21/6280</x:v>
      </x:c>
      <x:c r="K147" s="12" t="str">
        <x:v>https://dserver.bundestag.de/btd/21/062/2106280.pdf</x:v>
      </x:c>
      <x:c r="L147" s="14" t="str">
        <x:f>IF(AND(ISNUMBER(C147),ISNUMBER(E147)),C147-E147,"")</x:f>
      </x:c>
      <x:c r="M147" s="14"/>
      <x:c r="N147" s="12"/>
      <x:c r="O147" s="12" t="str">
        <x:f>IF(ISNUMBER(C147),"Gesamt-/breiter Wert gefunden",IF(ISNUMBER(M147),"Nur Teil-/Mindestwert","Keine Gesamtsumme im BT-Bericht/Zusatzquellen"))</x:f>
        <x:v>Keine Gesamtsumme im BT-Bericht/Zusatzquellen</x:v>
      </x:c>
      <x:c r="P147" s="12"/>
      <x:c r="Q147" s="12"/>
      <x:c r="R147" s="75" t="n">
        <x:f>SUMIFS('AsylbLG Länder'!$G$5:$G$164,'AsylbLG Länder'!$A$5:$A$164,B147,'AsylbLG Länder'!$B$5:$B$164,A147)</x:f>
        <x:v>853.225</x:v>
      </x:c>
      <x:c r="S147" s="75" t="n">
        <x:f>SUMIFS('AsylbLG Länder'!$C$5:$C$164,'AsylbLG Länder'!$A$5:$A$164,B147,'AsylbLG Länder'!$B$5:$B$164,A147)</x:f>
        <x:v>593.842</x:v>
      </x:c>
      <x:c r="T147" s="75" t="n">
        <x:f>SUMIFS('AsylbLG Länder'!$D$5:$D$164,'AsylbLG Länder'!$A$5:$A$164,B147,'AsylbLG Länder'!$B$5:$B$164,A147)</x:f>
        <x:v>316.674</x:v>
      </x:c>
      <x:c r="U147" s="75" t="n">
        <x:f>IF(ISNUMBER(C147),MAX(C147,R147),IF(ISNUMBER(M147),MAX(M147,R147),R147))</x:f>
        <x:v>853.225</x:v>
      </x:c>
      <x:c r="V147" s="12" t="str">
        <x:f>IF(ISNUMBER(C147),IF(C147&gt;=R147,"Landeswert (AsylbLG nicht zusätzlich)","AsylbLG netto &gt; Landeswert"),IF(ISNUMBER(M147),IF(M147&gt;=R147,"Teilwert als Mindestbasis","AsylbLG netto als Mindestbasis"),"AsylbLG netto als Mindestbasis"))</x:f>
        <x:v>AsylbLG netto als Mindestbasis</x:v>
      </x:c>
    </x:row>
    <x:row r="148">
      <x:c r="A148" s="16" t="n">
        <x:v>2025</x:v>
      </x:c>
      <x:c r="B148" s="12" t="str">
        <x:v>Berlin</x:v>
      </x:c>
      <x:c r="C148" s="14"/>
      <x:c r="D148" s="12" t="str"/>
      <x:c r="E148" s="14"/>
      <x:c r="F148" s="14"/>
      <x:c r="G148" s="14" t="n">
        <x:v>602.694</x:v>
      </x:c>
      <x:c r="H148" s="12" t="str">
        <x:v>unklar</x:v>
      </x:c>
      <x:c r="I148" s="12" t="str">
        <x:v>Berlin 2025: mindestens 639,1 Mio. € vorläufige AsylbLG-Ausgaben laut Bundesbericht; weitere Kosten sind ausdrücklich nicht darin enthalten.</x:v>
      </x:c>
      <x:c r="J148" s="12" t="str">
        <x:v>BT-Drs. 21/6280</x:v>
      </x:c>
      <x:c r="K148" s="12" t="str">
        <x:v>https://dserver.bundestag.de/btd/21/062/2106280.pdf</x:v>
      </x:c>
      <x:c r="L148" s="14" t="str">
        <x:f>IF(AND(ISNUMBER(C148),ISNUMBER(E148)),C148-E148,"")</x:f>
      </x:c>
      <x:c r="M148" s="14" t="n">
        <x:v>639.1</x:v>
      </x:c>
      <x:c r="N148" s="12" t="str">
        <x:v>Teil-/Mindestwert: 639,1 Mio. € vorläufig gemeldete Ausgaben nach AsylbLG. Berlin weist zusätzlich auf weitere hohe Fluchtkosten, insbesondere Unterbringung, hin; kein vollständiger Gesamtwert.</x:v>
      </x:c>
      <x:c r="O148" s="12" t="str">
        <x:f>IF(ISNUMBER(C148),"Gesamt-/breiter Wert gefunden",IF(ISNUMBER(M148),"Nur Teil-/Mindestwert","Keine Gesamtsumme im BT-Bericht/Zusatzquellen"))</x:f>
        <x:v>Nur Teil-/Mindestwert</x:v>
      </x:c>
      <x:c r="P148" s="12" t="str">
        <x:v>BT-Drs. 21/6280</x:v>
      </x:c>
      <x:c r="Q148" s="12" t="str">
        <x:v>https://dserver.bundestag.de/btd/21/062/2106280.pdf</x:v>
      </x:c>
      <x:c r="R148" s="75" t="n">
        <x:f>SUMIFS('AsylbLG Länder'!$G$5:$G$164,'AsylbLG Länder'!$A$5:$A$164,B148,'AsylbLG Länder'!$B$5:$B$164,A148)</x:f>
        <x:v>597.383</x:v>
      </x:c>
      <x:c r="S148" s="75" t="n">
        <x:f>SUMIFS('AsylbLG Länder'!$C$5:$C$164,'AsylbLG Länder'!$A$5:$A$164,B148,'AsylbLG Länder'!$B$5:$B$164,A148)</x:f>
        <x:v>0</x:v>
      </x:c>
      <x:c r="T148" s="75" t="n">
        <x:f>SUMIFS('AsylbLG Länder'!$D$5:$D$164,'AsylbLG Länder'!$A$5:$A$164,B148,'AsylbLG Länder'!$B$5:$B$164,A148)</x:f>
        <x:v>602.694</x:v>
      </x:c>
      <x:c r="U148" s="75" t="n">
        <x:f>IF(ISNUMBER(C148),MAX(C148,R148),IF(ISNUMBER(M148),MAX(M148,R148),R148))</x:f>
        <x:v>639.1</x:v>
      </x:c>
      <x:c r="V148" s="12" t="str">
        <x:f>IF(ISNUMBER(C148),IF(C148&gt;=R148,"Landeswert (AsylbLG nicht zusätzlich)","AsylbLG netto &gt; Landeswert"),IF(ISNUMBER(M148),IF(M148&gt;=R148,"Teilwert als Mindestbasis","AsylbLG netto als Mindestbasis"),"AsylbLG netto als Mindestbasis"))</x:f>
        <x:v>Teilwert als Mindestbasis</x:v>
      </x:c>
    </x:row>
    <x:row r="149">
      <x:c r="A149" s="16" t="n">
        <x:v>2025</x:v>
      </x:c>
      <x:c r="B149" s="12" t="str">
        <x:v>Brandenburg</x:v>
      </x:c>
      <x:c r="C149" s="14" t="n">
        <x:v>557.9</x:v>
      </x:c>
      <x:c r="D149" s="12" t="str">
        <x:v>Ist/ausgewiesene Ausgaben</x:v>
      </x:c>
      <x:c r="E149" s="14"/>
      <x:c r="F149" s="14"/>
      <x:c r="G149" s="14" t="n">
        <x:v>189.458</x:v>
      </x:c>
      <x:c r="H149" s="12" t="str">
        <x:v>unklar</x:v>
      </x:c>
      <x:c r="I149" s="12" t="str">
        <x:v>Ausgaben für Flüchtlingsaufnahme, -unterbringung und Integration 557,9 Mio. €.</x:v>
      </x:c>
      <x:c r="J149" s="12" t="str">
        <x:v>BT-Drs. 21/6280</x:v>
      </x:c>
      <x:c r="K149" s="12" t="str">
        <x:v>https://dserver.bundestag.de/btd/21/062/2106280.pdf</x:v>
      </x:c>
      <x:c r="L149" s="14" t="str">
        <x:f>IF(AND(ISNUMBER(C149),ISNUMBER(E149)),C149-E149,"")</x:f>
      </x:c>
      <x:c r="M149" s="14"/>
      <x:c r="N149" s="12"/>
      <x:c r="O149" s="12" t="str">
        <x:f>IF(ISNUMBER(C149),"Gesamt-/breiter Wert gefunden",IF(ISNUMBER(M149),"Nur Teil-/Mindestwert","Keine Gesamtsumme im BT-Bericht/Zusatzquellen"))</x:f>
        <x:v>Gesamt-/breiter Wert gefunden</x:v>
      </x:c>
      <x:c r="P149" s="12"/>
      <x:c r="Q149" s="12"/>
      <x:c r="R149" s="75" t="n">
        <x:f>SUMIFS('AsylbLG Länder'!$G$5:$G$164,'AsylbLG Länder'!$A$5:$A$164,B149,'AsylbLG Länder'!$B$5:$B$164,A149)</x:f>
        <x:v>180.173</x:v>
      </x:c>
      <x:c r="S149" s="75" t="n">
        <x:f>SUMIFS('AsylbLG Länder'!$C$5:$C$164,'AsylbLG Länder'!$A$5:$A$164,B149,'AsylbLG Länder'!$B$5:$B$164,A149)</x:f>
        <x:v>138.032</x:v>
      </x:c>
      <x:c r="T149" s="75" t="n">
        <x:f>SUMIFS('AsylbLG Länder'!$D$5:$D$164,'AsylbLG Länder'!$A$5:$A$164,B149,'AsylbLG Länder'!$B$5:$B$164,A149)</x:f>
        <x:v>51.426</x:v>
      </x:c>
      <x:c r="U149" s="75" t="n">
        <x:f>IF(ISNUMBER(C149),MAX(C149,R149),IF(ISNUMBER(M149),MAX(M149,R149),R149))</x:f>
        <x:v>557.9</x:v>
      </x:c>
      <x:c r="V149" s="12" t="str">
        <x:f>IF(ISNUMBER(C149),IF(C149&gt;=R149,"Landeswert (AsylbLG nicht zusätzlich)","AsylbLG netto &gt; Landeswert"),IF(ISNUMBER(M149),IF(M149&gt;=R149,"Teilwert als Mindestbasis","AsylbLG netto als Mindestbasis"),"AsylbLG netto als Mindestbasis"))</x:f>
        <x:v>Landeswert (AsylbLG nicht zusätzlich)</x:v>
      </x:c>
    </x:row>
    <x:row r="150">
      <x:c r="A150" s="16" t="n">
        <x:v>2025</x:v>
      </x:c>
      <x:c r="B150" s="12" t="str">
        <x:v>Bremen</x:v>
      </x:c>
      <x:c r="C150" s="14"/>
      <x:c r="D150" s="12" t="str"/>
      <x:c r="E150" s="14"/>
      <x:c r="F150" s="14"/>
      <x:c r="G150" s="14" t="n">
        <x:v>60.483</x:v>
      </x:c>
      <x:c r="H150" s="12" t="str">
        <x:v>unklar</x:v>
      </x:c>
      <x:c r="I150" s="12" t="str">
        <x:v>Keine vergleichbare Gesamtsumme im Bericht identifiziert</x:v>
      </x:c>
      <x:c r="J150" s="12" t="str">
        <x:v>BT-Drs. 21/6280</x:v>
      </x:c>
      <x:c r="K150" s="12" t="str">
        <x:v>https://dserver.bundestag.de/btd/21/062/2106280.pdf</x:v>
      </x:c>
      <x:c r="L150" s="14" t="str">
        <x:f>IF(AND(ISNUMBER(C150),ISNUMBER(E150)),C150-E150,"")</x:f>
      </x:c>
      <x:c r="M150" s="14"/>
      <x:c r="N150" s="12"/>
      <x:c r="O150" s="12" t="str">
        <x:f>IF(ISNUMBER(C150),"Gesamt-/breiter Wert gefunden",IF(ISNUMBER(M150),"Nur Teil-/Mindestwert","Keine Gesamtsumme im BT-Bericht/Zusatzquellen"))</x:f>
        <x:v>Keine Gesamtsumme im BT-Bericht/Zusatzquellen</x:v>
      </x:c>
      <x:c r="P150" s="12"/>
      <x:c r="Q150" s="12"/>
      <x:c r="R150" s="75" t="n">
        <x:f>SUMIFS('AsylbLG Länder'!$G$5:$G$164,'AsylbLG Länder'!$A$5:$A$164,B150,'AsylbLG Länder'!$B$5:$B$164,A150)</x:f>
        <x:v>58.088</x:v>
      </x:c>
      <x:c r="S150" s="75" t="n">
        <x:f>SUMIFS('AsylbLG Länder'!$C$5:$C$164,'AsylbLG Länder'!$A$5:$A$164,B150,'AsylbLG Länder'!$B$5:$B$164,A150)</x:f>
        <x:v>46.957</x:v>
      </x:c>
      <x:c r="T150" s="75" t="n">
        <x:f>SUMIFS('AsylbLG Länder'!$D$5:$D$164,'AsylbLG Länder'!$A$5:$A$164,B150,'AsylbLG Länder'!$B$5:$B$164,A150)</x:f>
        <x:v>13.525</x:v>
      </x:c>
      <x:c r="U150" s="75" t="n">
        <x:f>IF(ISNUMBER(C150),MAX(C150,R150),IF(ISNUMBER(M150),MAX(M150,R150),R150))</x:f>
        <x:v>58.088</x:v>
      </x:c>
      <x:c r="V150" s="12" t="str">
        <x:f>IF(ISNUMBER(C150),IF(C150&gt;=R150,"Landeswert (AsylbLG nicht zusätzlich)","AsylbLG netto &gt; Landeswert"),IF(ISNUMBER(M150),IF(M150&gt;=R150,"Teilwert als Mindestbasis","AsylbLG netto als Mindestbasis"),"AsylbLG netto als Mindestbasis"))</x:f>
        <x:v>AsylbLG netto als Mindestbasis</x:v>
      </x:c>
    </x:row>
    <x:row r="151">
      <x:c r="A151" s="16" t="n">
        <x:v>2025</x:v>
      </x:c>
      <x:c r="B151" s="12" t="str">
        <x:v>Hamburg</x:v>
      </x:c>
      <x:c r="C151" s="14"/>
      <x:c r="D151" s="12" t="str"/>
      <x:c r="E151" s="14"/>
      <x:c r="F151" s="14"/>
      <x:c r="G151" s="14" t="n">
        <x:v>241.548</x:v>
      </x:c>
      <x:c r="H151" s="12" t="str">
        <x:v>unklar</x:v>
      </x:c>
      <x:c r="I151" s="12" t="str">
        <x:v>Hamburg nennt für 2025 rund 341 Mio. € flüchtlingsbedingte Kosten; die Angabe ist ausdrücklich unvollständig.</x:v>
      </x:c>
      <x:c r="J151" s="12" t="str">
        <x:v>BT-Drs. 21/6280</x:v>
      </x:c>
      <x:c r="K151" s="12" t="str">
        <x:v>https://dserver.bundestag.de/btd/21/062/2106280.pdf</x:v>
      </x:c>
      <x:c r="L151" s="14" t="str">
        <x:f>IF(AND(ISNUMBER(C151),ISNUMBER(E151)),C151-E151,"")</x:f>
      </x:c>
      <x:c r="M151" s="14" t="n">
        <x:v>341</x:v>
      </x:c>
      <x:c r="N151" s="12" t="str">
        <x:v>Teil-/Mindestwert: Hamburg nennt 341 Mio. € flüchtlingsbedingte Kosten inkl. Ukraine in der Berichtsabgrenzung; Beschulung/Kita sind 2025 nicht enthalten, Regelangebote nicht vollständig abgrenzbar.</x:v>
      </x:c>
      <x:c r="O151" s="12" t="str">
        <x:f>IF(ISNUMBER(C151),"Gesamt-/breiter Wert gefunden",IF(ISNUMBER(M151),"Nur Teil-/Mindestwert","Keine Gesamtsumme im BT-Bericht/Zusatzquellen"))</x:f>
        <x:v>Nur Teil-/Mindestwert</x:v>
      </x:c>
      <x:c r="P151" s="12" t="str">
        <x:v>BT-Drs. 21/6280</x:v>
      </x:c>
      <x:c r="Q151" s="12" t="str">
        <x:v>https://dserver.bundestag.de/btd/21/062/2106280.pdf</x:v>
      </x:c>
      <x:c r="R151" s="75" t="n">
        <x:f>SUMIFS('AsylbLG Länder'!$G$5:$G$164,'AsylbLG Länder'!$A$5:$A$164,B151,'AsylbLG Länder'!$B$5:$B$164,A151)</x:f>
        <x:v>239.086</x:v>
      </x:c>
      <x:c r="S151" s="75" t="n">
        <x:f>SUMIFS('AsylbLG Länder'!$C$5:$C$164,'AsylbLG Länder'!$A$5:$A$164,B151,'AsylbLG Länder'!$B$5:$B$164,A151)</x:f>
        <x:v>241.548</x:v>
      </x:c>
      <x:c r="T151" s="75" t="n">
        <x:f>SUMIFS('AsylbLG Länder'!$D$5:$D$164,'AsylbLG Länder'!$A$5:$A$164,B151,'AsylbLG Länder'!$B$5:$B$164,A151)</x:f>
        <x:v>0</x:v>
      </x:c>
      <x:c r="U151" s="75" t="n">
        <x:f>IF(ISNUMBER(C151),MAX(C151,R151),IF(ISNUMBER(M151),MAX(M151,R151),R151))</x:f>
        <x:v>341</x:v>
      </x:c>
      <x:c r="V151" s="12" t="str">
        <x:f>IF(ISNUMBER(C151),IF(C151&gt;=R151,"Landeswert (AsylbLG nicht zusätzlich)","AsylbLG netto &gt; Landeswert"),IF(ISNUMBER(M151),IF(M151&gt;=R151,"Teilwert als Mindestbasis","AsylbLG netto als Mindestbasis"),"AsylbLG netto als Mindestbasis"))</x:f>
        <x:v>Teilwert als Mindestbasis</x:v>
      </x:c>
    </x:row>
    <x:row r="152">
      <x:c r="A152" s="16" t="n">
        <x:v>2025</x:v>
      </x:c>
      <x:c r="B152" s="12" t="str">
        <x:v>Hessen</x:v>
      </x:c>
      <x:c r="C152" s="14" t="n">
        <x:v>1176.6</x:v>
      </x:c>
      <x:c r="D152" s="12" t="str">
        <x:v>Ist, Asyl- und Flüchtlingsbereich inkl. sonstiger Integrationszwecke</x:v>
      </x:c>
      <x:c r="E152" s="14"/>
      <x:c r="F152" s="14" t="n">
        <x:v>641</x:v>
      </x:c>
      <x:c r="G152" s="14" t="n">
        <x:v>547.494</x:v>
      </x:c>
      <x:c r="H152" s="12" t="str">
        <x:v>unklar</x:v>
      </x:c>
      <x:c r="I152" s="12" t="str">
        <x:v>Hessen weist 2025 insgesamt rund 1.176,6 Mio. € für den Asyl- und Flüchtlingsbereich aus, davon rund 879,2 Mio. € Aufnahme/Unterbringung und 297,5 Mio. € sonstige Flüchtlings-/Integrationszwecke; rund 641 Mio. € flossen an Kommunen.</x:v>
      </x:c>
      <x:c r="J152" s="12" t="str">
        <x:v>BT-Drs. 21/6280</x:v>
      </x:c>
      <x:c r="K152" s="12" t="str">
        <x:v>https://dserver.bundestag.de/btd/21/062/2106280.pdf</x:v>
      </x:c>
      <x:c r="L152" s="14" t="str">
        <x:f>IF(AND(ISNUMBER(C152),ISNUMBER(E152)),C152-E152,"")</x:f>
      </x:c>
      <x:c r="M152" s="14"/>
      <x:c r="N152" s="12"/>
      <x:c r="O152" s="12" t="str">
        <x:f>IF(ISNUMBER(C152),"Gesamt-/breiter Wert gefunden",IF(ISNUMBER(M152),"Nur Teil-/Mindestwert","Keine Gesamtsumme im BT-Bericht/Zusatzquellen"))</x:f>
        <x:v>Gesamt-/breiter Wert gefunden</x:v>
      </x:c>
      <x:c r="P152" s="12" t="str">
        <x:v>BT-Drs. 21/6280</x:v>
      </x:c>
      <x:c r="Q152" s="12" t="str">
        <x:v>https://dserver.bundestag.de/btd/21/062/2106280.pdf</x:v>
      </x:c>
      <x:c r="R152" s="75" t="n">
        <x:f>SUMIFS('AsylbLG Länder'!$G$5:$G$164,'AsylbLG Länder'!$A$5:$A$164,B152,'AsylbLG Länder'!$B$5:$B$164,A152)</x:f>
        <x:v>526.533</x:v>
      </x:c>
      <x:c r="S152" s="75" t="n">
        <x:f>SUMIFS('AsylbLG Länder'!$C$5:$C$164,'AsylbLG Länder'!$A$5:$A$164,B152,'AsylbLG Länder'!$B$5:$B$164,A152)</x:f>
        <x:v>457.478</x:v>
      </x:c>
      <x:c r="T152" s="75" t="n">
        <x:f>SUMIFS('AsylbLG Länder'!$D$5:$D$164,'AsylbLG Länder'!$A$5:$A$164,B152,'AsylbLG Länder'!$B$5:$B$164,A152)</x:f>
        <x:v>90.016</x:v>
      </x:c>
      <x:c r="U152" s="75" t="n">
        <x:f>IF(ISNUMBER(C152),MAX(C152,R152),IF(ISNUMBER(M152),MAX(M152,R152),R152))</x:f>
        <x:v>1176.6</x:v>
      </x:c>
      <x:c r="V152" s="12" t="str">
        <x:f>IF(ISNUMBER(C152),IF(C152&gt;=R152,"Landeswert (AsylbLG nicht zusätzlich)","AsylbLG netto &gt; Landeswert"),IF(ISNUMBER(M152),IF(M152&gt;=R152,"Teilwert als Mindestbasis","AsylbLG netto als Mindestbasis"),"AsylbLG netto als Mindestbasis"))</x:f>
        <x:v>Landeswert (AsylbLG nicht zusätzlich)</x:v>
      </x:c>
    </x:row>
    <x:row r="153">
      <x:c r="A153" s="16" t="n">
        <x:v>2025</x:v>
      </x:c>
      <x:c r="B153" s="12" t="str">
        <x:v>Mecklenburg-Vorpommern</x:v>
      </x:c>
      <x:c r="C153" s="14"/>
      <x:c r="D153" s="12" t="str"/>
      <x:c r="E153" s="14"/>
      <x:c r="F153" s="14"/>
      <x:c r="G153" s="14" t="n">
        <x:v>143.765</x:v>
      </x:c>
      <x:c r="H153" s="12" t="str">
        <x:v>unklar</x:v>
      </x:c>
      <x:c r="I153" s="12" t="str">
        <x:v>Mecklenburg-Vorpommern 2025: mindestens 415 Mio. € allein an kommunalen Erstattungen/Zuweisungen; kein vollständiger Gesamtwert.</x:v>
      </x:c>
      <x:c r="J153" s="12" t="str">
        <x:v>BT-Drs. 21/6280</x:v>
      </x:c>
      <x:c r="K153" s="12" t="str">
        <x:v>https://dserver.bundestag.de/btd/21/062/2106280.pdf</x:v>
      </x:c>
      <x:c r="L153" s="14" t="str">
        <x:f>IF(AND(ISNUMBER(C153),ISNUMBER(E153)),C153-E153,"")</x:f>
      </x:c>
      <x:c r="M153" s="14" t="n">
        <x:v>415</x:v>
      </x:c>
      <x:c r="N153" s="12" t="str">
        <x:v>Teil-/Mindestwert: Allein Erstattungen und Zuweisungen an Kommunen für flüchtlings- und integrationsbezogene Zwecke beliefen sich 2025 auf rund 415 Mio. €. Weitere Landesausgaben können hinzukommen.</x:v>
      </x:c>
      <x:c r="O153" s="12" t="str">
        <x:f>IF(ISNUMBER(C153),"Gesamt-/breiter Wert gefunden",IF(ISNUMBER(M153),"Nur Teil-/Mindestwert","Keine Gesamtsumme im BT-Bericht/Zusatzquellen"))</x:f>
        <x:v>Nur Teil-/Mindestwert</x:v>
      </x:c>
      <x:c r="P153" s="12" t="str">
        <x:v>BT-Drs. 21/6280</x:v>
      </x:c>
      <x:c r="Q153" s="12" t="str">
        <x:v>https://dserver.bundestag.de/btd/21/062/2106280.pdf</x:v>
      </x:c>
      <x:c r="R153" s="75" t="n">
        <x:f>SUMIFS('AsylbLG Länder'!$G$5:$G$164,'AsylbLG Länder'!$A$5:$A$164,B153,'AsylbLG Länder'!$B$5:$B$164,A153)</x:f>
        <x:v>138.361</x:v>
      </x:c>
      <x:c r="S153" s="75" t="n">
        <x:f>SUMIFS('AsylbLG Länder'!$C$5:$C$164,'AsylbLG Länder'!$A$5:$A$164,B153,'AsylbLG Länder'!$B$5:$B$164,A153)</x:f>
        <x:v>1.142</x:v>
      </x:c>
      <x:c r="T153" s="75" t="n">
        <x:f>SUMIFS('AsylbLG Länder'!$D$5:$D$164,'AsylbLG Länder'!$A$5:$A$164,B153,'AsylbLG Länder'!$B$5:$B$164,A153)</x:f>
        <x:v>142.623</x:v>
      </x:c>
      <x:c r="U153" s="75" t="n">
        <x:f>IF(ISNUMBER(C153),MAX(C153,R153),IF(ISNUMBER(M153),MAX(M153,R153),R153))</x:f>
        <x:v>415</x:v>
      </x:c>
      <x:c r="V153" s="12" t="str">
        <x:f>IF(ISNUMBER(C153),IF(C153&gt;=R153,"Landeswert (AsylbLG nicht zusätzlich)","AsylbLG netto &gt; Landeswert"),IF(ISNUMBER(M153),IF(M153&gt;=R153,"Teilwert als Mindestbasis","AsylbLG netto als Mindestbasis"),"AsylbLG netto als Mindestbasis"))</x:f>
        <x:v>Teilwert als Mindestbasis</x:v>
      </x:c>
    </x:row>
    <x:row r="154">
      <x:c r="A154" s="16" t="n">
        <x:v>2025</x:v>
      </x:c>
      <x:c r="B154" s="12" t="str">
        <x:v>Niedersachsen</x:v>
      </x:c>
      <x:c r="C154" s="14"/>
      <x:c r="D154" s="12" t="str">
        <x:v>Plan-/Erwartungswert - nicht in Mindestbasis</x:v>
      </x:c>
      <x:c r="E154" s="14"/>
      <x:c r="F154" s="14"/>
      <x:c r="G154" s="14" t="n">
        <x:v>568.872</x:v>
      </x:c>
      <x:c r="H154" s="12" t="str">
        <x:v>mittel</x:v>
      </x:c>
      <x:c r="I154" s="12" t="str">
        <x:v>Nur Planwert bzw. Teilmenge; nicht mit Ist-Gesamtsumme gleichsetzen</x:v>
      </x:c>
      <x:c r="J154" s="12" t="str">
        <x:v>BT-Drs. 21/6280</x:v>
      </x:c>
      <x:c r="K154" s="12" t="str">
        <x:v>https://dserver.bundestag.de/btd/21/062/2106280.pdf</x:v>
      </x:c>
      <x:c r="L154" s="14" t="str">
        <x:f>IF(AND(ISNUMBER(C154),ISNUMBER(E154)),C154-E154,"")</x:f>
      </x:c>
      <x:c r="M154" s="14"/>
      <x:c r="N154" s="12"/>
      <x:c r="O154" s="12" t="str">
        <x:v>Planwert separat dokumentiert; operative Mindestbasis nutzt Ist-/Teilwert bzw. AsylbLG-Netto</x:v>
      </x:c>
      <x:c r="P154" s="12"/>
      <x:c r="Q154" s="12"/>
      <x:c r="R154" s="75" t="n">
        <x:f>SUMIFS('AsylbLG Länder'!$G$5:$G$164,'AsylbLG Länder'!$A$5:$A$164,B154,'AsylbLG Länder'!$B$5:$B$164,A154)</x:f>
        <x:v>544.053</x:v>
      </x:c>
      <x:c r="S154" s="75" t="n">
        <x:f>SUMIFS('AsylbLG Länder'!$C$5:$C$164,'AsylbLG Länder'!$A$5:$A$164,B154,'AsylbLG Länder'!$B$5:$B$164,A154)</x:f>
        <x:v>538.271</x:v>
      </x:c>
      <x:c r="T154" s="75" t="n">
        <x:f>SUMIFS('AsylbLG Länder'!$D$5:$D$164,'AsylbLG Länder'!$A$5:$A$164,B154,'AsylbLG Länder'!$B$5:$B$164,A154)</x:f>
        <x:v>30.602</x:v>
      </x:c>
      <x:c r="U154" s="75" t="n">
        <x:f>IF(ISNUMBER(C154),MAX(C154,R154),IF(ISNUMBER(M154),MAX(M154,R154),R154))</x:f>
        <x:v>544.053</x:v>
      </x:c>
      <x:c r="V154" s="12" t="str">
        <x:f>IF(ISNUMBER(C154),IF(C154&gt;=R154,"Landeswert (AsylbLG nicht zusätzlich)","AsylbLG netto &gt; Landeswert"),IF(ISNUMBER(M154),IF(M154&gt;=R154,"Teilwert als Mindestbasis","AsylbLG netto als Mindestbasis"),"AsylbLG netto als Mindestbasis"))</x:f>
        <x:v>AsylbLG netto als Mindestbasis</x:v>
      </x:c>
      <x:c r="W154" t="n">
        <x:v>997.63</x:v>
      </x:c>
    </x:row>
    <x:row r="155">
      <x:c r="A155" s="16" t="n">
        <x:v>2025</x:v>
      </x:c>
      <x:c r="B155" s="12" t="str">
        <x:v>Nordrhein-Westfalen</x:v>
      </x:c>
      <x:c r="C155" s="14" t="n">
        <x:v>3062</x:v>
      </x:c>
      <x:c r="D155" s="12" t="str">
        <x:v>Ist</x:v>
      </x:c>
      <x:c r="E155" s="14"/>
      <x:c r="F155" s="14" t="n">
        <x:v>1416</x:v>
      </x:c>
      <x:c r="G155" s="14" t="n">
        <x:v>1044.065</x:v>
      </x:c>
      <x:c r="H155" s="12" t="str">
        <x:v>hoch</x:v>
      </x:c>
      <x:c r="I155" s="12" t="str">
        <x:v>Explizite Ist-/Kostenangabe</x:v>
      </x:c>
      <x:c r="J155" s="12" t="str">
        <x:v>BT-Drs. 21/6280</x:v>
      </x:c>
      <x:c r="K155" s="12" t="str">
        <x:v>https://dserver.bundestag.de/btd/21/062/2106280.pdf</x:v>
      </x:c>
      <x:c r="L155" s="14" t="str">
        <x:f>IF(AND(ISNUMBER(C155),ISNUMBER(E155)),C155-E155,"")</x:f>
      </x:c>
      <x:c r="M155" s="14"/>
      <x:c r="N155" s="12"/>
      <x:c r="O155" s="12" t="str">
        <x:f>IF(ISNUMBER(C155),"Gesamt-/breiter Wert gefunden",IF(ISNUMBER(M155),"Nur Teil-/Mindestwert","Keine Gesamtsumme im BT-Bericht/Zusatzquellen"))</x:f>
        <x:v>Gesamt-/breiter Wert gefunden</x:v>
      </x:c>
      <x:c r="P155" s="12"/>
      <x:c r="Q155" s="12"/>
      <x:c r="R155" s="75" t="n">
        <x:f>SUMIFS('AsylbLG Länder'!$G$5:$G$164,'AsylbLG Länder'!$A$5:$A$164,B155,'AsylbLG Länder'!$B$5:$B$164,A155)</x:f>
        <x:v>1001.972</x:v>
      </x:c>
      <x:c r="S155" s="75" t="n">
        <x:f>SUMIFS('AsylbLG Länder'!$C$5:$C$164,'AsylbLG Länder'!$A$5:$A$164,B155,'AsylbLG Länder'!$B$5:$B$164,A155)</x:f>
        <x:v>729.985</x:v>
      </x:c>
      <x:c r="T155" s="75" t="n">
        <x:f>SUMIFS('AsylbLG Länder'!$D$5:$D$164,'AsylbLG Länder'!$A$5:$A$164,B155,'AsylbLG Länder'!$B$5:$B$164,A155)</x:f>
        <x:v>314.08</x:v>
      </x:c>
      <x:c r="U155" s="75" t="n">
        <x:f>IF(ISNUMBER(C155),MAX(C155,R155),IF(ISNUMBER(M155),MAX(M155,R155),R155))</x:f>
        <x:v>3062</x:v>
      </x:c>
      <x:c r="V155" s="12" t="str">
        <x:f>IF(ISNUMBER(C155),IF(C155&gt;=R155,"Landeswert (AsylbLG nicht zusätzlich)","AsylbLG netto &gt; Landeswert"),IF(ISNUMBER(M155),IF(M155&gt;=R155,"Teilwert als Mindestbasis","AsylbLG netto als Mindestbasis"),"AsylbLG netto als Mindestbasis"))</x:f>
        <x:v>Landeswert (AsylbLG nicht zusätzlich)</x:v>
      </x:c>
    </x:row>
    <x:row r="156">
      <x:c r="A156" s="16" t="n">
        <x:v>2025</x:v>
      </x:c>
      <x:c r="B156" s="12" t="str">
        <x:v>Rheinland-Pfalz</x:v>
      </x:c>
      <x:c r="C156" s="14" t="n">
        <x:v>422.34539632</x:v>
      </x:c>
      <x:c r="D156" s="12" t="str">
        <x:v>Ist, asyl-/flüchtlingsbezogene Landesausgaben nach Haushaltstiteln</x:v>
      </x:c>
      <x:c r="E156" s="14"/>
      <x:c r="F156" s="14"/>
      <x:c r="G156" s="14" t="n">
        <x:v>270.633</x:v>
      </x:c>
      <x:c r="H156" s="12" t="str">
        <x:v>unklar</x:v>
      </x:c>
      <x:c r="I156" s="12" t="str">
        <x:v>Amtliche Landtagsantwort aggregiert die asyl-/flüchtlingsbezogenen Ist-Ausgaben nach Haushaltstiteln. Die Landesregierung weist ausdrücklich auf Abgrenzungsunschärfen hin.</x:v>
      </x:c>
      <x:c r="J156" s="12" t="str">
        <x:v>BT-Drs. 21/6280</x:v>
      </x:c>
      <x:c r="K156" s="12" t="str">
        <x:v>https://dserver.bundestag.de/btd/21/062/2106280.pdf</x:v>
      </x:c>
      <x:c r="L156" s="14" t="str">
        <x:f>IF(AND(ISNUMBER(C156),ISNUMBER(E156)),C156-E156,"")</x:f>
      </x:c>
      <x:c r="M156" s="14"/>
      <x:c r="N156" s="12"/>
      <x:c r="O156" s="12" t="str">
        <x:f>IF(ISNUMBER(C156),"Gesamt-/breiter Wert gefunden",IF(ISNUMBER(M156),"Nur Teil-/Mindestwert","Keine Gesamtsumme im BT-Bericht/Zusatzquellen"))</x:f>
        <x:v>Gesamt-/breiter Wert gefunden</x:v>
      </x:c>
      <x:c r="P156" s="12" t="str">
        <x:v>Landtag Rheinland-Pfalz, Drs. 18/14447</x:v>
      </x:c>
      <x:c r="Q156" s="12" t="str">
        <x:v>https://dokumente.landtag.rlp.de/landtag/drucksachen/14447-18.pdf</x:v>
      </x:c>
      <x:c r="R156" s="75" t="n">
        <x:f>SUMIFS('AsylbLG Länder'!$G$5:$G$164,'AsylbLG Länder'!$A$5:$A$164,B156,'AsylbLG Länder'!$B$5:$B$164,A156)</x:f>
        <x:v>242.067</x:v>
      </x:c>
      <x:c r="S156" s="75" t="n">
        <x:f>SUMIFS('AsylbLG Länder'!$C$5:$C$164,'AsylbLG Länder'!$A$5:$A$164,B156,'AsylbLG Länder'!$B$5:$B$164,A156)</x:f>
        <x:v>202.221</x:v>
      </x:c>
      <x:c r="T156" s="75" t="n">
        <x:f>SUMIFS('AsylbLG Länder'!$D$5:$D$164,'AsylbLG Länder'!$A$5:$A$164,B156,'AsylbLG Länder'!$B$5:$B$164,A156)</x:f>
        <x:v>68.413</x:v>
      </x:c>
      <x:c r="U156" s="75" t="n">
        <x:f>IF(ISNUMBER(C156),MAX(C156,R156),IF(ISNUMBER(M156),MAX(M156,R156),R156))</x:f>
        <x:v>422.34539632</x:v>
      </x:c>
      <x:c r="V156" s="12" t="str">
        <x:f>IF(ISNUMBER(C156),IF(C156&gt;=R156,"Landeswert (AsylbLG nicht zusätzlich)","AsylbLG netto &gt; Landeswert"),IF(ISNUMBER(M156),IF(M156&gt;=R156,"Teilwert als Mindestbasis","AsylbLG netto als Mindestbasis"),"AsylbLG netto als Mindestbasis"))</x:f>
        <x:v>Landeswert (AsylbLG nicht zusätzlich)</x:v>
      </x:c>
    </x:row>
    <x:row r="157">
      <x:c r="A157" s="16" t="n">
        <x:v>2025</x:v>
      </x:c>
      <x:c r="B157" s="12" t="str">
        <x:v>Saarland</x:v>
      </x:c>
      <x:c r="C157" s="14"/>
      <x:c r="D157" s="12" t="str"/>
      <x:c r="E157" s="14"/>
      <x:c r="F157" s="14"/>
      <x:c r="G157" s="14" t="n">
        <x:v>49.773</x:v>
      </x:c>
      <x:c r="H157" s="12" t="str">
        <x:v>unklar</x:v>
      </x:c>
      <x:c r="I157" s="12" t="str">
        <x:v>Keine belastbare Gesamtsumme; amtlicher Bericht enthält nur Teil-/Mindestwert.</x:v>
      </x:c>
      <x:c r="J157" s="12" t="str">
        <x:v>BT-Drs. 21/6280</x:v>
      </x:c>
      <x:c r="K157" s="12" t="str">
        <x:v>https://dserver.bundestag.de/btd/21/062/2106280.pdf</x:v>
      </x:c>
      <x:c r="L157" s="14" t="str">
        <x:f>IF(AND(ISNUMBER(C157),ISNUMBER(E157)),C157-E157,"")</x:f>
      </x:c>
      <x:c r="M157" s="14" t="n">
        <x:v>89.7</x:v>
      </x:c>
      <x:c r="N157" s="12" t="str">
        <x:v>Teilbetrag; ohne schwer abgrenzbare Mischtitel und ohne bestimmte kommunale Kostenerstattungen</x:v>
      </x:c>
      <x:c r="O157" s="12" t="str">
        <x:f>IF(ISNUMBER(C157),"Gesamt-/breiter Wert gefunden",IF(ISNUMBER(M157),"Nur Teil-/Mindestwert","Keine Gesamtsumme im BT-Bericht/Zusatzquellen"))</x:f>
        <x:v>Nur Teil-/Mindestwert</x:v>
      </x:c>
      <x:c r="P157" s="12"/>
      <x:c r="Q157" s="12"/>
      <x:c r="R157" s="75" t="n">
        <x:f>SUMIFS('AsylbLG Länder'!$G$5:$G$164,'AsylbLG Länder'!$A$5:$A$164,B157,'AsylbLG Länder'!$B$5:$B$164,A157)</x:f>
        <x:v>48.869</x:v>
      </x:c>
      <x:c r="S157" s="75" t="n">
        <x:f>SUMIFS('AsylbLG Länder'!$C$5:$C$164,'AsylbLG Länder'!$A$5:$A$164,B157,'AsylbLG Länder'!$B$5:$B$164,A157)</x:f>
        <x:v>38.671</x:v>
      </x:c>
      <x:c r="T157" s="75" t="n">
        <x:f>SUMIFS('AsylbLG Länder'!$D$5:$D$164,'AsylbLG Länder'!$A$5:$A$164,B157,'AsylbLG Länder'!$B$5:$B$164,A157)</x:f>
        <x:v>11.102</x:v>
      </x:c>
      <x:c r="U157" s="75" t="n">
        <x:f>IF(ISNUMBER(C157),MAX(C157,R157),IF(ISNUMBER(M157),MAX(M157,R157),R157))</x:f>
        <x:v>89.7</x:v>
      </x:c>
      <x:c r="V157" s="12" t="str">
        <x:f>IF(ISNUMBER(C157),IF(C157&gt;=R157,"Landeswert (AsylbLG nicht zusätzlich)","AsylbLG netto &gt; Landeswert"),IF(ISNUMBER(M157),IF(M157&gt;=R157,"Teilwert als Mindestbasis","AsylbLG netto als Mindestbasis"),"AsylbLG netto als Mindestbasis"))</x:f>
        <x:v>Teilwert als Mindestbasis</x:v>
      </x:c>
    </x:row>
    <x:row r="158">
      <x:c r="A158" s="16" t="n">
        <x:v>2025</x:v>
      </x:c>
      <x:c r="B158" s="12" t="str">
        <x:v>Sachsen</x:v>
      </x:c>
      <x:c r="C158" s="14"/>
      <x:c r="D158" s="12" t="str"/>
      <x:c r="E158" s="14"/>
      <x:c r="F158" s="14"/>
      <x:c r="G158" s="14" t="n">
        <x:v>461.957</x:v>
      </x:c>
      <x:c r="H158" s="12" t="str">
        <x:v>unklar</x:v>
      </x:c>
      <x:c r="I158" s="12" t="str">
        <x:v>Keine vergleichbare Gesamtsumme im Bericht identifiziert</x:v>
      </x:c>
      <x:c r="J158" s="12" t="str">
        <x:v>BT-Drs. 21/6280</x:v>
      </x:c>
      <x:c r="K158" s="12" t="str">
        <x:v>https://dserver.bundestag.de/btd/21/062/2106280.pdf</x:v>
      </x:c>
      <x:c r="L158" s="14" t="str">
        <x:f>IF(AND(ISNUMBER(C158),ISNUMBER(E158)),C158-E158,"")</x:f>
      </x:c>
      <x:c r="M158" s="14"/>
      <x:c r="N158" s="12"/>
      <x:c r="O158" s="12" t="str">
        <x:f>IF(ISNUMBER(C158),"Gesamt-/breiter Wert gefunden",IF(ISNUMBER(M158),"Nur Teil-/Mindestwert","Keine Gesamtsumme im BT-Bericht/Zusatzquellen"))</x:f>
        <x:v>Keine Gesamtsumme im BT-Bericht/Zusatzquellen</x:v>
      </x:c>
      <x:c r="P158" s="12"/>
      <x:c r="Q158" s="12"/>
      <x:c r="R158" s="75" t="n">
        <x:f>SUMIFS('AsylbLG Länder'!$G$5:$G$164,'AsylbLG Länder'!$A$5:$A$164,B158,'AsylbLG Länder'!$B$5:$B$164,A158)</x:f>
        <x:v>451.481</x:v>
      </x:c>
      <x:c r="S158" s="75" t="n">
        <x:f>SUMIFS('AsylbLG Länder'!$C$5:$C$164,'AsylbLG Länder'!$A$5:$A$164,B158,'AsylbLG Länder'!$B$5:$B$164,A158)</x:f>
        <x:v>342.217</x:v>
      </x:c>
      <x:c r="T158" s="75" t="n">
        <x:f>SUMIFS('AsylbLG Länder'!$D$5:$D$164,'AsylbLG Länder'!$A$5:$A$164,B158,'AsylbLG Länder'!$B$5:$B$164,A158)</x:f>
        <x:v>119.74</x:v>
      </x:c>
      <x:c r="U158" s="75" t="n">
        <x:f>IF(ISNUMBER(C158),MAX(C158,R158),IF(ISNUMBER(M158),MAX(M158,R158),R158))</x:f>
        <x:v>451.481</x:v>
      </x:c>
      <x:c r="V158" s="12" t="str">
        <x:f>IF(ISNUMBER(C158),IF(C158&gt;=R158,"Landeswert (AsylbLG nicht zusätzlich)","AsylbLG netto &gt; Landeswert"),IF(ISNUMBER(M158),IF(M158&gt;=R158,"Teilwert als Mindestbasis","AsylbLG netto als Mindestbasis"),"AsylbLG netto als Mindestbasis"))</x:f>
        <x:v>AsylbLG netto als Mindestbasis</x:v>
      </x:c>
    </x:row>
    <x:row r="159">
      <x:c r="A159" s="16" t="n">
        <x:v>2025</x:v>
      </x:c>
      <x:c r="B159" s="12" t="str">
        <x:v>Sachsen-Anhalt</x:v>
      </x:c>
      <x:c r="C159" s="14"/>
      <x:c r="D159" s="12" t="str"/>
      <x:c r="E159" s="14"/>
      <x:c r="F159" s="14"/>
      <x:c r="G159" s="14" t="n">
        <x:v>140.031</x:v>
      </x:c>
      <x:c r="H159" s="12" t="str">
        <x:v>unklar</x:v>
      </x:c>
      <x:c r="I159" s="12" t="str">
        <x:v>Sachsen-Anhalt 2025: mindestens 218 Mio. € aus zwei ausdrücklich getrennten Bereichen; der Gesamtaufwand liegt laut Land darüber.</x:v>
      </x:c>
      <x:c r="J159" s="12" t="str">
        <x:v>BT-Drs. 21/6280</x:v>
      </x:c>
      <x:c r="K159" s="12" t="str">
        <x:v>https://dserver.bundestag.de/btd/21/062/2106280.pdf</x:v>
      </x:c>
      <x:c r="L159" s="14" t="str">
        <x:f>IF(AND(ISNUMBER(C159),ISNUMBER(E159)),C159-E159,"")</x:f>
      </x:c>
      <x:c r="M159" s="14" t="n">
        <x:v>218</x:v>
      </x:c>
      <x:c r="N159" s="12" t="str">
        <x:v>Teil-/Mindestwert: 160 Mio. € Aufnahme/Unterbringung + 58 Mio. € Erstattung für unbegleitete minderjährige Ausländer; weitere Ausgaben kommen hinzu.</x:v>
      </x:c>
      <x:c r="O159" s="12" t="str">
        <x:f>IF(ISNUMBER(C159),"Gesamt-/breiter Wert gefunden",IF(ISNUMBER(M159),"Nur Teil-/Mindestwert","Keine Gesamtsumme im BT-Bericht/Zusatzquellen"))</x:f>
        <x:v>Nur Teil-/Mindestwert</x:v>
      </x:c>
      <x:c r="P159" s="12" t="str">
        <x:v>BT-Drs. 21/6280</x:v>
      </x:c>
      <x:c r="Q159" s="12" t="str">
        <x:v>https://dserver.bundestag.de/btd/21/062/2106280.pdf</x:v>
      </x:c>
      <x:c r="R159" s="75" t="n">
        <x:f>SUMIFS('AsylbLG Länder'!$G$5:$G$164,'AsylbLG Länder'!$A$5:$A$164,B159,'AsylbLG Länder'!$B$5:$B$164,A159)</x:f>
        <x:v>130.484</x:v>
      </x:c>
      <x:c r="S159" s="75" t="n">
        <x:f>SUMIFS('AsylbLG Länder'!$C$5:$C$164,'AsylbLG Länder'!$A$5:$A$164,B159,'AsylbLG Länder'!$B$5:$B$164,A159)</x:f>
        <x:v>121.341</x:v>
      </x:c>
      <x:c r="T159" s="75" t="n">
        <x:f>SUMIFS('AsylbLG Länder'!$D$5:$D$164,'AsylbLG Länder'!$A$5:$A$164,B159,'AsylbLG Länder'!$B$5:$B$164,A159)</x:f>
        <x:v>18.69</x:v>
      </x:c>
      <x:c r="U159" s="75" t="n">
        <x:f>IF(ISNUMBER(C159),MAX(C159,R159),IF(ISNUMBER(M159),MAX(M159,R159),R159))</x:f>
        <x:v>218</x:v>
      </x:c>
      <x:c r="V159" s="12" t="str">
        <x:f>IF(ISNUMBER(C159),IF(C159&gt;=R159,"Landeswert (AsylbLG nicht zusätzlich)","AsylbLG netto &gt; Landeswert"),IF(ISNUMBER(M159),IF(M159&gt;=R159,"Teilwert als Mindestbasis","AsylbLG netto als Mindestbasis"),"AsylbLG netto als Mindestbasis"))</x:f>
        <x:v>Teilwert als Mindestbasis</x:v>
      </x:c>
    </x:row>
    <x:row r="160">
      <x:c r="A160" s="16" t="n">
        <x:v>2025</x:v>
      </x:c>
      <x:c r="B160" s="12" t="str">
        <x:v>Schleswig-Holstein</x:v>
      </x:c>
      <x:c r="C160" s="14" t="n">
        <x:v>470.9</x:v>
      </x:c>
      <x:c r="D160" s="12" t="str">
        <x:v>Ist</x:v>
      </x:c>
      <x:c r="E160" s="14" t="n">
        <x:v>77.6</x:v>
      </x:c>
      <x:c r="F160" s="14" t="n">
        <x:v>129.8</x:v>
      </x:c>
      <x:c r="G160" s="14" t="n">
        <x:v>260.472</x:v>
      </x:c>
      <x:c r="H160" s="12" t="str">
        <x:v>hoch</x:v>
      </x:c>
      <x:c r="I160" s="12" t="str">
        <x:v>Explizite Ist-/Kostenangabe</x:v>
      </x:c>
      <x:c r="J160" s="12" t="str">
        <x:v>BT-Drs. 21/6280</x:v>
      </x:c>
      <x:c r="K160" s="12" t="str">
        <x:v>https://dserver.bundestag.de/btd/21/062/2106280.pdf</x:v>
      </x:c>
      <x:c r="L160" s="14" t="n">
        <x:f>IF(AND(ISNUMBER(C160),ISNUMBER(E160)),C160-E160,"")</x:f>
        <x:v>393.29999999999995</x:v>
      </x:c>
      <x:c r="M160" s="14"/>
      <x:c r="N160" s="12"/>
      <x:c r="O160" s="12" t="str">
        <x:f>IF(ISNUMBER(C160),"Gesamt-/breiter Wert gefunden",IF(ISNUMBER(M160),"Nur Teil-/Mindestwert","Keine Gesamtsumme im BT-Bericht/Zusatzquellen"))</x:f>
        <x:v>Gesamt-/breiter Wert gefunden</x:v>
      </x:c>
      <x:c r="P160" s="12"/>
      <x:c r="Q160" s="12"/>
      <x:c r="R160" s="75" t="n">
        <x:f>SUMIFS('AsylbLG Länder'!$G$5:$G$164,'AsylbLG Länder'!$A$5:$A$164,B160,'AsylbLG Länder'!$B$5:$B$164,A160)</x:f>
        <x:v>250.522</x:v>
      </x:c>
      <x:c r="S160" s="75" t="n">
        <x:f>SUMIFS('AsylbLG Länder'!$C$5:$C$164,'AsylbLG Länder'!$A$5:$A$164,B160,'AsylbLG Länder'!$B$5:$B$164,A160)</x:f>
        <x:v>168.145</x:v>
      </x:c>
      <x:c r="T160" s="75" t="n">
        <x:f>SUMIFS('AsylbLG Länder'!$D$5:$D$164,'AsylbLG Länder'!$A$5:$A$164,B160,'AsylbLG Länder'!$B$5:$B$164,A160)</x:f>
        <x:v>92.327</x:v>
      </x:c>
      <x:c r="U160" s="75" t="n">
        <x:f>IF(ISNUMBER(C160),MAX(C160,R160),IF(ISNUMBER(M160),MAX(M160,R160),R160))</x:f>
        <x:v>470.9</x:v>
      </x:c>
      <x:c r="V160" s="12" t="str">
        <x:f>IF(ISNUMBER(C160),IF(C160&gt;=R160,"Landeswert (AsylbLG nicht zusätzlich)","AsylbLG netto &gt; Landeswert"),IF(ISNUMBER(M160),IF(M160&gt;=R160,"Teilwert als Mindestbasis","AsylbLG netto als Mindestbasis"),"AsylbLG netto als Mindestbasis"))</x:f>
        <x:v>Landeswert (AsylbLG nicht zusätzlich)</x:v>
      </x:c>
    </x:row>
    <x:row r="161">
      <x:c r="A161" s="16" t="n">
        <x:v>2025</x:v>
      </x:c>
      <x:c r="B161" s="12" t="str">
        <x:v>Thüringen</x:v>
      </x:c>
      <x:c r="C161" s="14"/>
      <x:c r="D161" s="12" t="str"/>
      <x:c r="E161" s="14"/>
      <x:c r="F161" s="14"/>
      <x:c r="G161" s="14" t="n">
        <x:v>109.489</x:v>
      </x:c>
      <x:c r="H161" s="12" t="str">
        <x:v>unklar</x:v>
      </x:c>
      <x:c r="I161" s="12" t="str">
        <x:v>Keine vergleichbare Gesamtsumme im Bericht identifiziert</x:v>
      </x:c>
      <x:c r="J161" s="12" t="str">
        <x:v>BT-Drs. 21/6280</x:v>
      </x:c>
      <x:c r="K161" s="12" t="str">
        <x:v>https://dserver.bundestag.de/btd/21/062/2106280.pdf</x:v>
      </x:c>
      <x:c r="L161" s="14" t="str">
        <x:f>IF(AND(ISNUMBER(C161),ISNUMBER(E161)),C161-E161,"")</x:f>
      </x:c>
      <x:c r="M161" s="14"/>
      <x:c r="N161" s="12"/>
      <x:c r="O161" s="12" t="str">
        <x:f>IF(ISNUMBER(C161),"Gesamt-/breiter Wert gefunden",IF(ISNUMBER(M161),"Nur Teil-/Mindestwert","Keine Gesamtsumme im BT-Bericht/Zusatzquellen"))</x:f>
        <x:v>Keine Gesamtsumme im BT-Bericht/Zusatzquellen</x:v>
      </x:c>
      <x:c r="P161" s="12"/>
      <x:c r="Q161" s="12"/>
      <x:c r="R161" s="75" t="n">
        <x:f>SUMIFS('AsylbLG Länder'!$G$5:$G$164,'AsylbLG Länder'!$A$5:$A$164,B161,'AsylbLG Länder'!$B$5:$B$164,A161)</x:f>
        <x:v>101.856</x:v>
      </x:c>
      <x:c r="S161" s="75" t="n">
        <x:f>SUMIFS('AsylbLG Länder'!$C$5:$C$164,'AsylbLG Länder'!$A$5:$A$164,B161,'AsylbLG Länder'!$B$5:$B$164,A161)</x:f>
        <x:v>0</x:v>
      </x:c>
      <x:c r="T161" s="75" t="n">
        <x:f>SUMIFS('AsylbLG Länder'!$D$5:$D$164,'AsylbLG Länder'!$A$5:$A$164,B161,'AsylbLG Länder'!$B$5:$B$164,A161)</x:f>
        <x:v>109.489</x:v>
      </x:c>
      <x:c r="U161" s="75" t="n">
        <x:f>IF(ISNUMBER(C161),MAX(C161,R161),IF(ISNUMBER(M161),MAX(M161,R161),R161))</x:f>
        <x:v>101.856</x:v>
      </x:c>
      <x:c r="V161" s="12" t="str">
        <x:f>IF(ISNUMBER(C161),IF(C161&gt;=R161,"Landeswert (AsylbLG nicht zusätzlich)","AsylbLG netto &gt; Landeswert"),IF(ISNUMBER(M161),IF(M161&gt;=R161,"Teilwert als Mindestbasis","AsylbLG netto als Mindestbasis"),"AsylbLG netto als Mindestbasis"))</x:f>
        <x:v>AsylbLG netto als Mindestbasis</x:v>
      </x:c>
    </x:row>
  </x:sheetData>
  <x:conditionalFormatting sqref="H2:H161">
    <x:cfRule type="expression" dxfId="0" priority="1">
      <x:formula>H2="hoch"</x:formula>
    </x:cfRule>
    <x:cfRule type="expression" dxfId="1" priority="2">
      <x:formula>H2="mittel"</x:formula>
    </x:cfRule>
  </x:conditionalFormatting>
  <x:pageMargins left="0.7" right="0.7" top="0.75" bottom="0.75" header="0.3" footer="0.3"/>
  <x:tableParts count="1">
    <x:tablePart xmlns:r="http://schemas.openxmlformats.org/officeDocument/2006/relationships" r:id="R6e04f3ad871b4685"/>
  </x:tableParts>
</x:worksheet>
</file>

<file path=xl/worksheets/sheet2.xml><?xml version="1.0" encoding="utf-8"?>
<x:worksheet xmlns:x="http://schemas.openxmlformats.org/spreadsheetml/2006/main">
  <x:sheetFormatPr defaultRowHeight="15"/>
  <x:cols>
    <x:col min="1" max="1" width="28" hidden="0" customWidth="1"/>
    <x:col min="2" max="2" width="24" hidden="0" customWidth="1"/>
    <x:col min="3" max="3" width="28" hidden="0" customWidth="1"/>
    <x:col min="4" max="4" width="42" hidden="0" customWidth="1"/>
    <x:col min="5" max="5" width="38" hidden="0" customWidth="1"/>
    <x:col min="7" max="7" width="45" hidden="0" customWidth="1"/>
    <x:col min="8" max="8" width="32" hidden="0" customWidth="1"/>
    <x:col min="10" max="10" width="40" hidden="0" customWidth="1"/>
    <x:col min="11" max="11" width="34" hidden="0" customWidth="1"/>
    <x:col min="13" max="13" width="36" hidden="0" customWidth="1"/>
    <x:col min="14" max="14" width="36" hidden="0" customWidth="1"/>
    <x:col min="16" max="16" width="34" hidden="0" customWidth="1"/>
    <x:col min="17" max="17" width="38" hidden="0" customWidth="1"/>
    <x:col min="19" max="19" width="42" hidden="0" customWidth="1"/>
    <x:col min="20" max="20" width="34" hidden="0" customWidth="1"/>
    <x:col min="22" max="22" width="38" hidden="0" customWidth="1"/>
    <x:col min="23" max="23" width="34" hidden="0" customWidth="1"/>
    <x:col min="25" max="25" width="38" hidden="0" customWidth="1"/>
    <x:col min="26" max="26" width="40" hidden="0" customWidth="1"/>
    <x:col min="28" max="28" width="42" hidden="0" customWidth="1"/>
    <x:col min="29" max="29" width="38" hidden="0" customWidth="1"/>
    <x:col min="31" max="31" width="40" hidden="0" customWidth="1"/>
    <x:col min="32" max="32" width="30" hidden="0" customWidth="1"/>
    <x:col min="34" max="34" width="46" hidden="0" customWidth="1"/>
    <x:col min="35" max="35" width="38" hidden="0" customWidth="1"/>
    <x:col min="37" max="37" width="42" hidden="0" customWidth="1"/>
    <x:col min="38" max="38" width="34" hidden="0" customWidth="1"/>
    <x:col min="40" max="40" width="38" hidden="0" customWidth="1"/>
    <x:col min="41" max="41" width="42" hidden="0" customWidth="1"/>
    <x:col min="43" max="43" width="40" hidden="0" customWidth="1"/>
    <x:col min="44" max="44" width="26" hidden="0" customWidth="1"/>
    <x:col min="46" max="46" width="36" hidden="0" customWidth="1"/>
    <x:col min="47" max="47" width="40" hidden="0" customWidth="1"/>
    <x:col min="49" max="49" width="40" hidden="0" customWidth="1"/>
    <x:col min="50" max="50" width="38" hidden="0" customWidth="1"/>
    <x:col min="52" max="52" width="38" hidden="0" customWidth="1"/>
    <x:col min="53" max="53" width="24" hidden="0" customWidth="1"/>
    <x:col min="55" max="55" width="38" hidden="0" customWidth="1"/>
    <x:col min="56" max="56" width="24" hidden="0" customWidth="1"/>
    <x:col min="58" max="58" width="38" hidden="0" customWidth="1"/>
    <x:col min="59" max="59" width="42" hidden="0" customWidth="1"/>
    <x:col min="61" max="61" width="42" hidden="0" customWidth="1"/>
    <x:col min="62" max="62" width="44" hidden="0" customWidth="1"/>
    <x:col min="64" max="64" width="50" hidden="0" customWidth="1"/>
    <x:col min="65" max="65" width="45" hidden="0" customWidth="1"/>
    <x:col min="67" max="67" width="48" hidden="0" customWidth="1"/>
    <x:col min="68" max="68" width="48" hidden="0" customWidth="1"/>
    <x:col min="70" max="70" width="48" hidden="0" customWidth="1"/>
    <x:col min="71" max="71" width="30" hidden="0" customWidth="1"/>
    <x:col min="73" max="73" width="48" hidden="0" customWidth="1"/>
    <x:col min="74" max="74" width="48" hidden="0" customWidth="1"/>
  </x:cols>
  <x:sheetData>
    <x:row r="1">
      <x:c r="A1" s="20" t="str">
        <x:v>Rekonstruktion der behaupteten Migrationskosten 2016-2025</x:v>
      </x:c>
    </x:row>
    <x:row r="3">
      <x:c r="A3" s="32" t="str">
        <x:v>Kennzahl</x:v>
      </x:c>
      <x:c r="B3" s="32" t="str">
        <x:v>Wert</x:v>
      </x:c>
      <x:c r="D3" s="66" t="str">
        <x:v>Konsolidierungs-KPI</x:v>
      </x:c>
      <x:c r="E3" s="66" t="str">
        <x:v>Wert</x:v>
      </x:c>
      <x:c r="G3" s="88" t="str">
        <x:v>Kommunale Ebene / AsylbLG</x:v>
      </x:c>
      <x:c r="H3" s="88" t="str">
        <x:v>Wert</x:v>
      </x:c>
      <x:c r="J3" s="102" t="str">
        <x:v>400-Mrd.-Rekonstruktion</x:v>
      </x:c>
      <x:c r="K3" s="102" t="str">
        <x:v>Wert</x:v>
      </x:c>
      <x:c r="M3" s="114" t="str">
        <x:v>AsylbLG Detail</x:v>
      </x:c>
      <x:c r="N3" s="114" t="str">
        <x:v>Wert</x:v>
      </x:c>
      <x:c r="P3" s="132" t="str">
        <x:v>AsylbLG Träger 2016-2025</x:v>
      </x:c>
      <x:c r="Q3" s="132" t="str">
        <x:v>Wert</x:v>
      </x:c>
      <x:c r="S3" s="139" t="str">
        <x:v>SGB II Fluchtkontext</x:v>
      </x:c>
      <x:c r="T3" s="139" t="str">
        <x:v>Wert</x:v>
      </x:c>
      <x:c r="V3" s="156" t="str">
        <x:v>SGB II/XII Bundesblock</x:v>
      </x:c>
      <x:c r="W3" s="156" t="str">
        <x:v>Wert</x:v>
      </x:c>
      <x:c r="Y3" s="166" t="str">
        <x:v>SGB II/XII Restlücken</x:v>
      </x:c>
      <x:c r="Z3" s="166" t="str">
        <x:v>Stand</x:v>
      </x:c>
      <x:c r="AB3" s="171" t="str">
        <x:v>Konsolidierte Arbeitsrechnung</x:v>
      </x:c>
      <x:c r="AC3" s="171" t="str">
        <x:v>Wert</x:v>
      </x:c>
      <x:c r="AE3" s="189" t="str">
        <x:v>HISTORISCH - 100-Mrd.-Stresstest v18</x:v>
      </x:c>
      <x:c r="AF3" s="189" t="str">
        <x:v>Wert</x:v>
      </x:c>
      <x:c r="AH3" s="201" t="str">
        <x:v>HISTORISCH - Harms-Rekonstruktion v17</x:v>
      </x:c>
      <x:c r="AI3" s="201" t="str">
        <x:v>Wert</x:v>
      </x:c>
      <x:c r="AK3" s="213" t="str">
        <x:v>HISTORISCH - Korridorrechnung v18</x:v>
      </x:c>
      <x:c r="AL3" s="213" t="str">
        <x:v>Wert</x:v>
      </x:c>
      <x:c r="AN3" s="226" t="str">
        <x:v>Neue Länderwerte v19</x:v>
      </x:c>
      <x:c r="AO3" s="226" t="str">
        <x:v>Wert</x:v>
      </x:c>
      <x:c r="AQ3" s="231" t="str">
        <x:v>Länderpräzisierung v20</x:v>
      </x:c>
      <x:c r="AR3" s="231" t="str">
        <x:v>Wert</x:v>
      </x:c>
      <x:c r="AT3" s="239" t="str">
        <x:v>Bayern-Präzisierung v21</x:v>
      </x:c>
      <x:c r="AU3" s="239" t="str">
        <x:v>Wert</x:v>
      </x:c>
      <x:c r="AW3" s="248" t="str">
        <x:v>BW/HE/BE Präzisierung v22</x:v>
      </x:c>
      <x:c r="AX3" s="248" t="str">
        <x:v>Wert</x:v>
      </x:c>
      <x:c r="AZ3" s="257" t="str">
        <x:v>2019-2021 Präzisierung v23</x:v>
      </x:c>
      <x:c r="BA3" s="257" t="str">
        <x:v>Wert</x:v>
      </x:c>
      <x:c r="BC3" s="266" t="str">
        <x:v>2016-2018 Präzisierung v24</x:v>
      </x:c>
      <x:c r="BD3" s="266" t="str">
        <x:v>Wert</x:v>
      </x:c>
      <x:c r="BF3" s="275" t="str">
        <x:v>2022 Präzisierung v25</x:v>
      </x:c>
      <x:c r="BG3" s="275" t="str">
        <x:v>Wert</x:v>
      </x:c>
      <x:c r="BI3" s="284" t="str">
        <x:v>2023-2025 Restlücken v26</x:v>
      </x:c>
      <x:c r="BJ3" s="284" t="str">
        <x:v>Wert</x:v>
      </x:c>
      <x:c r="BL3" s="293" t="str">
        <x:v>Konsolidierung 2.0 - aktualisiert</x:v>
      </x:c>
      <x:c r="BM3" s="293" t="str">
        <x:v>Wert</x:v>
      </x:c>
      <x:c r="BO3" s="307" t="str">
        <x:v>Transferabgleich v28</x:v>
      </x:c>
      <x:c r="BP3" s="307" t="str">
        <x:v>Wert</x:v>
      </x:c>
      <x:c r="BR3" s="318" t="str">
        <x:v>Transfer-Matching v29</x:v>
      </x:c>
      <x:c r="BS3" s="318" t="str">
        <x:v>Wert</x:v>
      </x:c>
      <x:c r="BU3" s="332" t="str">
        <x:v>FINAL v30</x:v>
      </x:c>
      <x:c r="BV3" s="332" t="str">
        <x:v>Wert</x:v>
      </x:c>
    </x:row>
    <x:row r="4">
      <x:c r="A4" t="str">
        <x:v>Bundesleistungen 2016-2025 (Mrd. €)</x:v>
      </x:c>
      <x:c r="B4" s="24" t="n">
        <x:v>242.5</x:v>
      </x:c>
      <x:c r="D4" s="12" t="str">
        <x:v>Naive Bund + identifizierte Länder (Mrd. €)</x:v>
      </x:c>
      <x:c r="E4" s="75" t="n">
        <x:f>Konsolidierung!H16</x:f>
        <x:v>323.33349670982</x:v>
      </x:c>
      <x:c r="G4" s="12" t="str">
        <x:v>AsylbLG Brutto 2016-2025 (Mrd. €)</x:v>
      </x:c>
      <x:c r="H4" s="75" t="n">
        <x:f>'Kommunale Ebene'!B16</x:f>
        <x:v>58.70085200000001</x:v>
      </x:c>
      <x:c r="J4" s="12" t="str">
        <x:v>Bund + identifizierte Länder</x:v>
      </x:c>
      <x:c r="K4" s="75" t="n">
        <x:f>'400-Mrd-Rekonstruktion'!C13</x:f>
        <x:v>325.30456670982</x:v>
      </x:c>
      <x:c r="M4" s="12" t="str">
        <x:v>Brutto 2016-2025 (Mrd. €)</x:v>
      </x:c>
      <x:c r="N4" s="75" t="n">
        <x:f>'AsylbLG Details'!E16</x:f>
        <x:v>58.70085200000001</x:v>
      </x:c>
      <x:c r="P4" s="12" t="str">
        <x:v>örtliche Träger Brutto (Mrd. €)</x:v>
      </x:c>
      <x:c r="Q4" s="75" t="n">
        <x:f>'AsylbLG Details'!I16</x:f>
        <x:v>40.307488</x:v>
      </x:c>
      <x:c r="S4" s="12" t="str">
        <x:v>Jun-Dez 2016 Zahlungsansprüche (Mrd. €)</x:v>
      </x:c>
      <x:c r="T4" s="75" t="n">
        <x:v>1.737930622</x:v>
      </x:c>
      <x:c r="V4" s="12" t="str">
        <x:v>2022 Größenordnung (Mrd. €)</x:v>
      </x:c>
      <x:c r="W4" s="14" t="n">
        <x:v>8</x:v>
      </x:c>
      <x:c r="Y4" s="12" t="str">
        <x:v>2020 KdU Bund Flucht (Mrd. €)</x:v>
      </x:c>
      <x:c r="Z4" s="75" t="n">
        <x:v>1.503</x:v>
      </x:c>
      <x:c r="AB4" s="12" t="str">
        <x:v>Bund gesamt 2016-2025 (Mrd. €)</x:v>
      </x:c>
      <x:c r="AC4" s="75" t="n">
        <x:v>242.5</x:v>
      </x:c>
      <x:c r="AE4" s="12" t="str">
        <x:v>Arbeitswert konsolidiert (Mrd. €)</x:v>
      </x:c>
      <x:c r="AF4" s="75" t="n">
        <x:v>300.26295470982</x:v>
      </x:c>
      <x:c r="AH4" s="12" t="str">
        <x:v>Bund belegt (Mrd. €)</x:v>
      </x:c>
      <x:c r="AI4" s="75" t="n">
        <x:v>242.5</x:v>
      </x:c>
      <x:c r="AK4" s="12" t="str">
        <x:v>Arbeits-Untergrenze (Mrd. €)</x:v>
      </x:c>
      <x:c r="AL4" s="75" t="n">
        <x:v>300.26295470982</x:v>
      </x:c>
      <x:c r="AN4" s="12" t="str">
        <x:v>Berlin 2021 Mindestwert (Mio. €)</x:v>
      </x:c>
      <x:c r="AO4" s="14" t="n">
        <x:v>544.5</x:v>
      </x:c>
      <x:c r="AQ4" t="str">
        <x:v>NI 2023 Ist (Mio. €)</x:v>
      </x:c>
      <x:c r="AR4" s="233" t="n">
        <x:v>1290.55</x:v>
      </x:c>
      <x:c r="AT4" s="12" t="str">
        <x:v>2021 Mindest-Ist (Mio. €)</x:v>
      </x:c>
      <x:c r="AU4" s="232" t="n">
        <x:v>1151.83</x:v>
      </x:c>
      <x:c r="AW4" s="12" t="str">
        <x:v>BW 2023 Mindestwert (Mio. €)</x:v>
      </x:c>
      <x:c r="AX4" s="14" t="n">
        <x:v>857</x:v>
      </x:c>
      <x:c r="AZ4" t="str">
        <x:v>BW 2019 Mindestwert</x:v>
      </x:c>
      <x:c r="BA4" s="24" t="n">
        <x:v>788</x:v>
      </x:c>
      <x:c r="BC4" t="str">
        <x:v>BE 2016 Mindestwert</x:v>
      </x:c>
      <x:c r="BD4" s="24" t="n">
        <x:v>982.8</x:v>
      </x:c>
      <x:c r="BF4" s="12" t="str">
        <x:v>BW Mindestwert (Mio. €)</x:v>
      </x:c>
      <x:c r="BG4" s="14" t="n">
        <x:v>714.5</x:v>
      </x:c>
      <x:c r="BI4" s="12" t="str">
        <x:v>MV 2023 Mindestwert (Mio. €)</x:v>
      </x:c>
      <x:c r="BJ4" s="14" t="n">
        <x:v>313</x:v>
      </x:c>
      <x:c r="BL4" s="12" t="str">
        <x:v>Brutto-Kontrollsumme (Mrd. €)</x:v>
      </x:c>
      <x:c r="BM4" s="75" t="n">
        <x:f>'Konsolidierung 2.0'!E16</x:f>
        <x:v>350.96567970982005</x:v>
      </x:c>
      <x:c r="BO4" s="12" t="str">
        <x:v>amtliche Entlastungsreihe (Mrd. €)</x:v>
      </x:c>
      <x:c r="BP4" s="75" t="n">
        <x:f>'Transferabgleich'!M16</x:f>
        <x:v>48.163000000000004</x:v>
      </x:c>
      <x:c r="BR4" t="str">
        <x:v>Kern-Überlappung ohne KdU/Drehkreuz (Mrd. €)</x:v>
      </x:c>
      <x:c r="BS4" s="70" t="n">
        <x:f>'Transfer-Matching'!B16</x:f>
        <x:v>33.031000000000006</x:v>
      </x:c>
      <x:c r="BU4" s="12" t="str">
        <x:v>Prüfurteil</x:v>
      </x:c>
      <x:c r="BV4" s="12" t="str">
        <x:v>Nicht ausreichend belegt / nicht reproduzierbar</x:v>
      </x:c>
    </x:row>
    <x:row r="5">
      <x:c r="A5" t="str">
        <x:v>AsylbLG-Bruttoausgaben 2021-2025 (Mrd. €)</x:v>
      </x:c>
      <x:c r="B5" s="24" t="n">
        <x:v>29.919487</x:v>
      </x:c>
      <x:c r="D5" s="12" t="str">
        <x:v>Explizit nachgewiesene Überlappung (Mrd. €)</x:v>
      </x:c>
      <x:c r="E5" s="75" t="n">
        <x:f>Konsolidierung!G16</x:f>
        <x:v>1.4311999999999998</x:v>
      </x:c>
      <x:c r="G5" s="12" t="str">
        <x:v>davon örtliche Träger 2021-2025 (Mrd. €)</x:v>
      </x:c>
      <x:c r="H5" s="75" t="n">
        <x:f>'Kommunale Ebene'!C16</x:f>
        <x:v>40.307488</x:v>
      </x:c>
      <x:c r="J5" s="12" t="str">
        <x:v>+ AsylbLG</x:v>
      </x:c>
      <x:c r="K5" s="75" t="n">
        <x:f>'400-Mrd-Rekonstruktion'!C14</x:f>
        <x:v>384.00542370982</x:v>
      </x:c>
      <x:c r="M5" s="12" t="str">
        <x:v>Einnahmen 2016-2025 (Mrd. €)</x:v>
      </x:c>
      <x:c r="N5" s="75" t="n">
        <x:f>'AsylbLG Details'!F16</x:f>
        <x:v>2.244243</x:v>
      </x:c>
      <x:c r="P5" s="12" t="str">
        <x:v>überörtliche Träger Brutto (Mrd. €)</x:v>
      </x:c>
      <x:c r="Q5" s="75" t="n">
        <x:f>'AsylbLG Details'!J16</x:f>
        <x:v>18.393371</x:v>
      </x:c>
      <x:c r="S5" s="12" t="str">
        <x:v>2017 Zahlungsansprüche (Mrd. €)</x:v>
      </x:c>
      <x:c r="T5" s="75" t="n">
        <x:v>4.652102379</x:v>
      </x:c>
      <x:c r="V5" s="12" t="str">
        <x:v>2023 Größenordnung (Mrd. €)</x:v>
      </x:c>
      <x:c r="W5" s="14" t="n">
        <x:v>12</x:v>
      </x:c>
      <x:c r="Y5" s="12" t="str">
        <x:v>2021 KdU Bund Flucht (Mrd. €)</x:v>
      </x:c>
      <x:c r="Z5" s="75" t="n">
        <x:v>1.609</x:v>
      </x:c>
      <x:c r="AB5" s="12" t="str">
        <x:v>direkte Bund-Entlastung/Transfers (Mrd. €)</x:v>
      </x:c>
      <x:c r="AC5" s="75" t="n">
        <x:v>48.163</x:v>
      </x:c>
      <x:c r="AE5" s="12" t="str">
        <x:v>Harms Mindestwert (Mrd. €)</x:v>
      </x:c>
      <x:c r="AF5" s="75" t="n">
        <x:v>400</x:v>
      </x:c>
      <x:c r="AH5" s="12" t="str">
        <x:v>Länder laut Harms mindestens (Mrd. €)</x:v>
      </x:c>
      <x:c r="AI5" s="75" t="n">
        <x:v>100</x:v>
      </x:c>
      <x:c r="AK5" s="12" t="str">
        <x:v>Bekannte Bruttoblöcke (Mrd. €)</x:v>
      </x:c>
      <x:c r="AL5" s="75" t="n">
        <x:v>348.42595470982</x:v>
      </x:c>
      <x:c r="AN5" s="12" t="str">
        <x:v>Brandenburg 2021 gesamt (Mio. €)</x:v>
      </x:c>
      <x:c r="AO5" s="14" t="n">
        <x:v>384.4</x:v>
      </x:c>
      <x:c r="AQ5" t="str">
        <x:v>BW 2024 Mindestwert (Mio. €)</x:v>
      </x:c>
      <x:c r="AR5" s="233" t="n">
        <x:v>1031</x:v>
      </x:c>
      <x:c r="AT5" s="12" t="str">
        <x:v>2022 Ist-Teilwert (Mio. €)</x:v>
      </x:c>
      <x:c r="AU5" s="232" t="n">
        <x:v>1457.8</x:v>
      </x:c>
      <x:c r="AW5" s="12" t="str">
        <x:v>HE 2023 gesamt (Mio. €)</x:v>
      </x:c>
      <x:c r="AX5" s="14" t="n">
        <x:v>1029</x:v>
      </x:c>
      <x:c r="AZ5" t="str">
        <x:v>BE 2019 Mindestwert</x:v>
      </x:c>
      <x:c r="BA5" s="24" t="n">
        <x:v>646.1</x:v>
      </x:c>
      <x:c r="BC5" t="str">
        <x:v>BB 2016 gesamt</x:v>
      </x:c>
      <x:c r="BD5" s="24" t="n">
        <x:v>552.4</x:v>
      </x:c>
      <x:c r="BF5" s="12" t="str">
        <x:v>BB gesamt (Mio. €)</x:v>
      </x:c>
      <x:c r="BG5" s="14" t="n">
        <x:v>512.5</x:v>
      </x:c>
      <x:c r="BI5" s="12" t="str">
        <x:v>ST 2023 gesamt (Mio. €)</x:v>
      </x:c>
      <x:c r="BJ5" s="14" t="n">
        <x:v>307</x:v>
      </x:c>
      <x:c r="BL5" s="12" t="str">
        <x:v>explizit belegte Bundesbeteiligung in Länderzeilen (Mrd. €)</x:v>
      </x:c>
      <x:c r="BM5" s="75" t="n">
        <x:f>'Konsolidierung 2.0'!F16</x:f>
        <x:v>1.4311999999999998</x:v>
      </x:c>
      <x:c r="BO5" s="12" t="str">
        <x:v>davon migrationsspez. Transferkandidaten (Mrd. €)</x:v>
      </x:c>
      <x:c r="BP5" s="75" t="n">
        <x:f>'Transferabgleich'!N16</x:f>
        <x:v>40.887</x:v>
      </x:c>
      <x:c r="BR5" t="str">
        <x:v>Kern-Arbeitswert (Mrd. €)</x:v>
      </x:c>
      <x:c r="BS5" s="70" t="n">
        <x:f>'Transfer-Matching'!B17</x:f>
        <x:v>317.93467970982005</x:v>
      </x:c>
      <x:c r="BU5" s="12" t="str">
        <x:v>Bund 2016-2025 (Mrd. €)</x:v>
      </x:c>
      <x:c r="BV5" s="75" t="n">
        <x:v>242.5</x:v>
      </x:c>
    </x:row>
    <x:row r="6">
      <x:c r="A6" t="str">
        <x:v>Identifizierte Gesamt-/breite Landeswerte (Mrd. €)</x:v>
      </x:c>
      <x:c r="B6" s="24" t="n">
        <x:f>SUM('Master-Matrix'!C2:C161)/1000</x:f>
        <x:v>80.83349670982</x:v>
      </x:c>
      <x:c r="D6" s="12" t="str">
        <x:v>Mindestens bereinigte Bund+Land-Summe (Mrd. €)</x:v>
      </x:c>
      <x:c r="E6" s="75" t="n">
        <x:f>Konsolidierung!I16</x:f>
        <x:v>321.90229670982</x:v>
      </x:c>
      <x:c r="G6" s="12" t="str">
        <x:v>explizit erfasste Land→Kommune-Zuweisungen (Mrd. €)</x:v>
      </x:c>
      <x:c r="H6" s="75" t="n">
        <x:f>'Kommunale Ebene'!E16</x:f>
        <x:v>24.4998</x:v>
      </x:c>
      <x:c r="J6" s="12" t="str">
        <x:v>Bund + Länder 100 + AsylbLG</x:v>
      </x:c>
      <x:c r="K6" s="75" t="n">
        <x:f>'400-Mrd-Rekonstruktion'!C16</x:f>
        <x:v>401.200857</x:v>
      </x:c>
      <x:c r="M6" s="12" t="str">
        <x:v>Netto 2016-2025 (Mrd. €)</x:v>
      </x:c>
      <x:c r="N6" s="75" t="n">
        <x:f>'AsylbLG Details'!G16</x:f>
        <x:v>56.45660699999999</x:v>
      </x:c>
      <x:c r="P6" s="12" t="str">
        <x:v>gesamt Brutto (Mrd. €)</x:v>
      </x:c>
      <x:c r="Q6" s="75" t="n">
        <x:f>'AsylbLG Details'!E16</x:f>
        <x:v>58.70085200000001</x:v>
      </x:c>
      <x:c r="S6" s="12" t="str">
        <x:v>2018 Zahlungsansprüche (Mrd. €)</x:v>
      </x:c>
      <x:c r="T6" s="75" t="n">
        <x:v>5.040156416</x:v>
      </x:c>
      <x:c r="V6" s="12" t="str">
        <x:v>2024 Größenordnung (Mrd. €)</x:v>
      </x:c>
      <x:c r="W6" s="14" t="n">
        <x:v>13</x:v>
      </x:c>
      <x:c r="Y6" s="12" t="str">
        <x:v>2025 Bundesleistungen gesamt (Mrd. €)</x:v>
      </x:c>
      <x:c r="Z6" s="75" t="n">
        <x:v>24.8</x:v>
      </x:c>
      <x:c r="AB6" s="12" t="str">
        <x:v>Land/Kommunen Mindestbasis (Mrd. €)</x:v>
      </x:c>
      <x:c r="AC6" s="75" t="n">
        <x:f>'Konsolidierte Eigenrechnung'!E16</x:f>
        <x:v>108.46567970982</x:v>
      </x:c>
      <x:c r="AE6" s="12" t="str">
        <x:v>Differenz (Mrd. €)</x:v>
      </x:c>
      <x:c r="AF6" s="75" t="n">
        <x:f>AF5-AF4</x:f>
        <x:v>99.73704529017999</x:v>
      </x:c>
      <x:c r="AH6" s="12" t="str">
        <x:v>Zwischensumme mindestens (Mrd. €)</x:v>
      </x:c>
      <x:c r="AI6" s="75" t="n">
        <x:f>AI4+AI5</x:f>
        <x:v>342.5</x:v>
      </x:c>
      <x:c r="AK6" s="12" t="str">
        <x:v>Harms Mindestwert (Mrd. €)</x:v>
      </x:c>
      <x:c r="AL6" s="75" t="n">
        <x:v>400</x:v>
      </x:c>
      <x:c r="AN6" s="12" t="str">
        <x:v>Hamburg 2022 Mindestwert (Mio. €)</x:v>
      </x:c>
      <x:c r="AO6" s="14" t="n">
        <x:v>445</x:v>
      </x:c>
      <x:c r="AQ6" t="str">
        <x:v>NI 2024 Ist (Mio. €)</x:v>
      </x:c>
      <x:c r="AR6" s="233" t="n">
        <x:v>1027.61</x:v>
      </x:c>
      <x:c r="AT6" s="12" t="str">
        <x:v>2025 NTH Soll (Mio. €)</x:v>
      </x:c>
      <x:c r="AU6" s="232" t="n">
        <x:v>3014.8</x:v>
      </x:c>
      <x:c r="AW6" s="12" t="str">
        <x:v>HE 2024 gesamt (Mio. €)</x:v>
      </x:c>
      <x:c r="AX6" s="14" t="n">
        <x:v>1208.7</x:v>
      </x:c>
      <x:c r="AZ6" t="str">
        <x:v>BB 2019 gesamt</x:v>
      </x:c>
      <x:c r="BA6" s="24" t="n">
        <x:v>372.1</x:v>
      </x:c>
      <x:c r="BC6" t="str">
        <x:v>MV 2016 gesamt</x:v>
      </x:c>
      <x:c r="BD6" s="24" t="n">
        <x:v>312</x:v>
      </x:c>
      <x:c r="BF6" s="12" t="str">
        <x:v>MV Mindestwert (Mio. €)</x:v>
      </x:c>
      <x:c r="BG6" s="14" t="n">
        <x:v>224</x:v>
      </x:c>
      <x:c r="BI6" s="12" t="str">
        <x:v>MV 2024 Mindestwert (Mio. €)</x:v>
      </x:c>
      <x:c r="BJ6" s="14" t="n">
        <x:v>363</x:v>
      </x:c>
      <x:c r="BL6" s="12" t="str">
        <x:v>nur explizit bereinigte Kontrollsumme (Mrd. €)</x:v>
      </x:c>
      <x:c r="BM6" s="75" t="n">
        <x:f>'Konsolidierung 2.0'!G16</x:f>
        <x:v>349.53447970982006</x:v>
      </x:c>
      <x:c r="BO6" s="12" t="str">
        <x:v>davon allg./nicht exklusive Maßnahmen (Mrd. €)</x:v>
      </x:c>
      <x:c r="BP6" s="75" t="n">
        <x:f>'Transferabgleich'!B22</x:f>
        <x:v>6.109</x:v>
      </x:c>
      <x:c r="BR6" t="str">
        <x:v>Differenz zu 400 (Mrd. €)</x:v>
      </x:c>
      <x:c r="BS6" s="70" t="n">
        <x:f>'Transfer-Matching'!B18</x:f>
        <x:v>82.06532029017995</x:v>
      </x:c>
      <x:c r="BU6" s="12" t="str">
        <x:v>Länder/Kommunen Ist-/Teil-/Fallbackbasis (Mrd. €)</x:v>
      </x:c>
      <x:c r="BV6" s="75" t="n">
        <x:f>'Konsolidierung 2.0'!D16</x:f>
        <x:v>108.46567970982</x:v>
      </x:c>
    </x:row>
    <x:row r="7">
      <x:c r="A7" t="str">
        <x:v>Anzahl Landes-Jahreswerte mit Gesamt-/breitem Wert</x:v>
      </x:c>
      <x:c r="B7" s="24" t="n">
        <x:f>COUNT('Master-Matrix'!C2:C161)</x:f>
        <x:v>91</x:v>
      </x:c>
      <x:c r="D7" s="12" t="str">
        <x:v>Unmittelbare Bund-Entlastungen Länder/Kommunen 2016-2025 (Mrd. €)</x:v>
      </x:c>
      <x:c r="E7" s="75" t="n">
        <x:f>Konsolidierung!E16</x:f>
        <x:v>48.163000000000004</x:v>
      </x:c>
      <x:c r="G7" s="12" t="str">
        <x:v>naive Addition AsylbLG + Land→Kommune (Mrd. €)</x:v>
      </x:c>
      <x:c r="H7" s="75" t="n">
        <x:f>'Kommunale Ebene'!G16</x:f>
        <x:v>83.200652</x:v>
      </x:c>
      <x:c r="J7" s="12" t="str">
        <x:v>Differenz zu 400 bei diesem Pfad</x:v>
      </x:c>
      <x:c r="K7" s="75" t="n">
        <x:f>'400-Mrd-Rekonstruktion'!D16</x:f>
        <x:v>-1.200856999999985</x:v>
      </x:c>
      <x:c r="M7" s="12" t="str">
        <x:v>Differenz Brutto-Netto (Mrd. €)</x:v>
      </x:c>
      <x:c r="N7" s="75" t="n">
        <x:f>N4-N6</x:f>
        <x:v>2.2442450000000207</x:v>
      </x:c>
      <x:c r="P7" s="12" t="str">
        <x:v>Anteil örtliche Träger</x:v>
      </x:c>
      <x:c r="Q7" s="122" t="n">
        <x:f>Q4/Q6</x:f>
        <x:v>0.6866593350297537</x:v>
      </x:c>
      <x:c r="S7" s="12" t="str">
        <x:v>Jan-Mai 2019 Zahlungsansprüche (Mrd. €)</x:v>
      </x:c>
      <x:c r="T7" s="75" t="n">
        <x:v>2.027379458</x:v>
      </x:c>
      <x:c r="V7" s="12" t="str">
        <x:v>2022-2024 Summe (Mrd. €)</x:v>
      </x:c>
      <x:c r="W7" s="14" t="n">
        <x:f>SUM(W4:W6)</x:f>
        <x:v>33</x:v>
      </x:c>
      <x:c r="Y7" s="12" t="str">
        <x:v>2025 SGB II/XII separat</x:v>
      </x:c>
      <x:c r="Z7" s="12" t="str">
        <x:v>nicht ausgewiesen</x:v>
      </x:c>
      <x:c r="AB7" s="12" t="str">
        <x:v>Arbeitswert konsolidiert (Mrd. €)</x:v>
      </x:c>
      <x:c r="AC7" s="75" t="n">
        <x:f>'Konsolidierte Eigenrechnung'!I16</x:f>
        <x:v>302.80267970982004</x:v>
      </x:c>
      <x:c r="AE7" s="12" t="str">
        <x:v>zusätzlicher Bedarf Ø/Jahr (Mrd. €)</x:v>
      </x:c>
      <x:c r="AF7" s="75" t="n">
        <x:f>AF6/10</x:f>
        <x:v>9.973704529017999</x:v>
      </x:c>
      <x:c r="AH7" s="12" t="str">
        <x:v>noch erforderlich bis 400 (Mrd. €)</x:v>
      </x:c>
      <x:c r="AI7" s="75" t="n">
        <x:f>400-AI6</x:f>
        <x:v>57.5</x:v>
      </x:c>
      <x:c r="AK7" s="12" t="str">
        <x:v>Differenz zur Untergrenze (Mrd. €)</x:v>
      </x:c>
      <x:c r="AL7" s="75" t="n">
        <x:f>AL6-AL4</x:f>
        <x:v>99.73704529017999</x:v>
      </x:c>
      <x:c r="AN7" s="12" t="str">
        <x:v>Sachsen 2022 gesamt (Mio. €)</x:v>
      </x:c>
      <x:c r="AO7" s="14" t="n">
        <x:v>600.9</x:v>
      </x:c>
      <x:c r="AQ7" t="str">
        <x:v>BW 2025 Mindestwert (Mio. €)</x:v>
      </x:c>
      <x:c r="AR7" s="233" t="n">
        <x:v>836</x:v>
      </x:c>
      <x:c r="AT7" s="12" t="str">
        <x:v>2025 Soll in Untergrenze?</x:v>
      </x:c>
      <x:c r="AU7" s="12" t="str">
        <x:v>nein</x:v>
      </x:c>
      <x:c r="AW7" s="12" t="str">
        <x:v>BE 2024 Mindestwert (Mio. €)</x:v>
      </x:c>
      <x:c r="AX7" s="14" t="n">
        <x:v>617.8</x:v>
      </x:c>
      <x:c r="AZ7" t="str">
        <x:v>MV 2019 gesamt</x:v>
      </x:c>
      <x:c r="BA7" s="24" t="n">
        <x:v>175</x:v>
      </x:c>
      <x:c r="BC7" t="str">
        <x:v>BE 2017 Mindestwert</x:v>
      </x:c>
      <x:c r="BD7" s="24" t="n">
        <x:v>966.8</x:v>
      </x:c>
      <x:c r="BF7" s="12" t="str">
        <x:v>NI Ist (Mio. €)</x:v>
      </x:c>
      <x:c r="BG7" s="14" t="n">
        <x:v>951</x:v>
      </x:c>
      <x:c r="BI7" s="12" t="str">
        <x:v>MV 2025 Mindestwert (Mio. €)</x:v>
      </x:c>
      <x:c r="BJ7" s="14" t="n">
        <x:v>415</x:v>
      </x:c>
      <x:c r="BL7" s="12" t="str">
        <x:v>Proxy-konsolidierter Arbeitswert (Mrd. €)</x:v>
      </x:c>
      <x:c r="BM7" s="75" t="n">
        <x:f>'Konsolidierung 2.0'!H16</x:f>
        <x:v>302.80267970982004</x:v>
      </x:c>
      <x:c r="BO7" s="12" t="str">
        <x:v>davon BImA+Beförderung (Mrd. €)</x:v>
      </x:c>
      <x:c r="BP7" s="75" t="n">
        <x:f>'Transferabgleich'!B23</x:f>
        <x:v>1.167</x:v>
      </x:c>
      <x:c r="BR7" t="str">
        <x:v>KdU 2016-2021 ungeklärt (Mrd. €)</x:v>
      </x:c>
      <x:c r="BS7" s="70" t="n">
        <x:v>7.712</x:v>
      </x:c>
      <x:c r="BU7" s="12" t="str">
        <x:v>Brutto-Kontrollsumme (Mrd. €)</x:v>
      </x:c>
      <x:c r="BV7" s="75" t="n">
        <x:f>'Konsolidierung 2.0'!E16</x:f>
        <x:v>350.96567970982005</x:v>
      </x:c>
    </x:row>
    <x:row r="8">
      <x:c r="A8" t="str">
        <x:v>Zusätzliche Teil-/Mindestwerte (Mrd. €)</x:v>
      </x:c>
      <x:c r="B8" s="24" t="n">
        <x:f>SUM('Master-Matrix'!M2:M161)/1000</x:f>
        <x:v>17.121486513</x:v>
      </x:c>
      <x:c r="D8" s="12" t="str">
        <x:v>Hinweis</x:v>
      </x:c>
      <x:c r="E8" s="12" t="str">
        <x:v>48,163 Mrd. € sind Transferkanal, nicht pauschal abzugsfähiger Endwert.</x:v>
      </x:c>
      <x:c r="G8" s="12" t="str">
        <x:v>Bewertung</x:v>
      </x:c>
      <x:c r="H8" s="12" t="str">
        <x:v>Nicht als zusätzlicher Kostenblock zulässig</x:v>
      </x:c>
      <x:c r="J8" s="12" t="str">
        <x:v>Bewertung</x:v>
      </x:c>
      <x:c r="K8" s="12" t="str">
        <x:v>Rechnerisch erreichbar, konsolidiert nicht belegt</x:v>
      </x:c>
      <x:c r="M8" s="12" t="str">
        <x:v>Hinweis</x:v>
      </x:c>
      <x:c r="N8" s="12" t="str">
        <x:v>Netto ist geeigneter für Haushaltsbelastung, aber nicht automatisch gesamtstaatlich konsolidiert.</x:v>
      </x:c>
      <x:c r="P8" s="12" t="str">
        <x:v>Status</x:v>
      </x:c>
      <x:c r="Q8" s="12" t="str">
        <x:v>Bundesland- und Trägerreihe 2016-2025 vollständig</x:v>
      </x:c>
      <x:c r="S8" s="12" t="str">
        <x:v>Summe dokumentierte Zeiträume (Mrd. €)</x:v>
      </x:c>
      <x:c r="T8" s="75" t="n">
        <x:f>SUM(T4:T7)</x:f>
        <x:v>13.457568875</x:v>
      </x:c>
      <x:c r="V8" s="12" t="str">
        <x:v>Anteil an Bundesleistungen 2022-24</x:v>
      </x:c>
      <x:c r="W8" s="122" t="n">
        <x:f>W7/85.9</x:f>
        <x:v>0.38416763678696153</x:v>
      </x:c>
      <x:c r="Y8" s="12" t="str">
        <x:v>2020/21 Gesamt-SGB II/XII</x:v>
      </x:c>
      <x:c r="Z8" s="12" t="str">
        <x:v>noch offen</x:v>
      </x:c>
      <x:c r="AB8" s="12" t="str">
        <x:v>Abstand zu 400 Mrd. €</x:v>
      </x:c>
      <x:c r="AC8" s="75" t="n">
        <x:f>'Konsolidierte Eigenrechnung'!J16</x:f>
        <x:v>97.19732029017996</x:v>
      </x:c>
      <x:c r="AE8" s="12" t="str">
        <x:v>amtliche Vollreihe Folgekosten</x:v>
      </x:c>
      <x:c r="AF8" s="12" t="str">
        <x:v>nein</x:v>
      </x:c>
      <x:c r="AH8" s="12" t="str">
        <x:v>explizit dokumentierte Land→Kommune-Transfers (Mrd. €)</x:v>
      </x:c>
      <x:c r="AI8" s="75" t="n">
        <x:v>17.4979</x:v>
      </x:c>
      <x:c r="AK8" s="12" t="str">
        <x:v>Differenz zu Bruttoblöcken (Mrd. €)</x:v>
      </x:c>
      <x:c r="AL8" s="75" t="n">
        <x:f>AL6-AL5</x:f>
        <x:v>51.57404529017998</x:v>
      </x:c>
      <x:c r="AN8" s="12" t="str">
        <x:v>Berlin 2023 gesamt (Mio. €)</x:v>
      </x:c>
      <x:c r="AO8" s="14" t="n">
        <x:v>1361</x:v>
      </x:c>
      <x:c r="AQ8" t="str">
        <x:v>HH 2025 Mindestwert (Mio. €)</x:v>
      </x:c>
      <x:c r="AR8" s="233" t="n">
        <x:v>341</x:v>
      </x:c>
      <x:c r="AT8" s="12" t="str">
        <x:v>Hinweis</x:v>
      </x:c>
      <x:c r="AU8" s="12" t="str">
        <x:v>Planwerte werden nicht als Ist-Untergrenze verwendet</x:v>
      </x:c>
      <x:c r="AW8" s="12" t="str">
        <x:v>BE 2025 Mindestwert (Mio. €)</x:v>
      </x:c>
      <x:c r="AX8" s="14" t="n">
        <x:v>639.1</x:v>
      </x:c>
      <x:c r="AZ8" t="str">
        <x:v>BW 2020 Mindestwert</x:v>
      </x:c>
      <x:c r="BA8" s="24" t="n">
        <x:v>691</x:v>
      </x:c>
      <x:c r="BC8" t="str">
        <x:v>BB 2017 gesamt</x:v>
      </x:c>
      <x:c r="BD8" s="24" t="n">
        <x:v>474.1</x:v>
      </x:c>
      <x:c r="BF8" s="12" t="str">
        <x:v>ST gesamt (Mio. €)</x:v>
      </x:c>
      <x:c r="BG8" s="14" t="n">
        <x:v>263</x:v>
      </x:c>
      <x:c r="BI8" s="12" t="str">
        <x:v>Hinweis</x:v>
      </x:c>
      <x:c r="BJ8" s="12" t="str">
        <x:v>MV-Werte nur kommunale Erstattungen/Zuweisungen, daher Mindestwerte</x:v>
      </x:c>
      <x:c r="BL8" s="12" t="str">
        <x:v>Fluchtursachen 2017-2024 mind. (Mrd. €)</x:v>
      </x:c>
      <x:c r="BM8" s="75" t="n">
        <x:f>'Konsolidierung 2.0'!J16</x:f>
        <x:v>72.89999999999999</x:v>
      </x:c>
      <x:c r="BO8" s="12" t="str">
        <x:v>verfeinerter Arbeitswert (Mrd. €)</x:v>
      </x:c>
      <x:c r="BP8" s="75" t="n">
        <x:f>'Transferabgleich'!G24</x:f>
        <x:v>310.07867970982005</x:v>
      </x:c>
      <x:c r="BR8" t="str">
        <x:v>Drehkreuz 2022 ungeklärt (Mrd. €)</x:v>
      </x:c>
      <x:c r="BS8" s="70" t="n">
        <x:v>0.144</x:v>
      </x:c>
      <x:c r="BU8" s="12" t="str">
        <x:v>strukturelles Transfer-Szenario (Mrd. €)</x:v>
      </x:c>
      <x:c r="BV8" s="75" t="n">
        <x:f>'Transfer-Matching'!B17</x:f>
        <x:v>317.93467970982005</x:v>
      </x:c>
    </x:row>
    <x:row r="9">
      <x:c r="A9" s="6" t="str">
        <x:v>Anzahl Landes-Jahreswerte nur mit Teil-/Mindestwert</x:v>
      </x:c>
      <x:c r="B9" s="33" t="n">
        <x:f>COUNT('Master-Matrix'!M2:M161)</x:f>
        <x:v>36</x:v>
      </x:c>
      <x:c r="C9" s="6" t="str">
        <x:v>Explizite Landeswerte vorhanden</x:v>
      </x:c>
      <x:c r="D9" s="6" t="str">
        <x:v>Status</x:v>
      </x:c>
      <x:c r="E9" s="12" t="str">
        <x:v>Kommunale Ebene und weitere Transferarten noch nicht vollständig konsolidiert.</x:v>
      </x:c>
      <x:c r="S9" s="12" t="str">
        <x:v>Hinweis</x:v>
      </x:c>
      <x:c r="T9" s="12" t="str">
        <x:v>Teiljahre 2016/2019 werden nicht hochgerechnet.</x:v>
      </x:c>
      <x:c r="V9" s="12" t="str">
        <x:v>Bewertung</x:v>
      </x:c>
      <x:c r="W9" s="12" t="str">
        <x:v>bereits im Bundesblock enthalten - nicht additiv</x:v>
      </x:c>
      <x:c r="Y9" s="12" t="str">
        <x:v>Folgerung</x:v>
      </x:c>
      <x:c r="Z9" s="12" t="str">
        <x:v>Keine Hochrechnung - nur amtlich belegte Teilwerte</x:v>
      </x:c>
      <x:c r="AB9" s="12" t="str">
        <x:v>Status</x:v>
      </x:c>
      <x:c r="AC9" s="12" t="str">
        <x:v>Mindest-/Arbeitswert, noch keine Vollkostenrechnung</x:v>
      </x:c>
      <x:c r="AH9" s="12" t="str">
        <x:v>Status</x:v>
      </x:c>
      <x:c r="AI9" s="12" t="str">
        <x:v>400-Mrd.-Sprung im Artikel nicht reproduzierbar</x:v>
      </x:c>
      <x:c r="AK9" s="12" t="str">
        <x:v>Obergrenze</x:v>
      </x:c>
      <x:c r="AL9" s="12" t="str">
        <x:v>noch nicht seriös quantifizierbar</x:v>
      </x:c>
      <x:c r="AN9" s="12" t="str">
        <x:v>Hinweis</x:v>
      </x:c>
      <x:c r="AO9" s="12" t="str">
        <x:v>Arbeits-/Mindestwerte; Doppelzählungen weiterhin über Konsolidierung behandelt</x:v>
      </x:c>
      <x:c r="AQ9" t="str">
        <x:v>HE 2025 gesamt (Mio. €)</x:v>
      </x:c>
      <x:c r="AR9" s="233" t="n">
        <x:v>1176.6</x:v>
      </x:c>
      <x:c r="AW9" s="12" t="str">
        <x:v>Hinweis</x:v>
      </x:c>
      <x:c r="AX9" s="12" t="str">
        <x:v>Berlin weiterhin kein vollständiger Gesamtwert</x:v>
      </x:c>
      <x:c r="AZ9" t="str">
        <x:v>BE 2020 Mindestwert</x:v>
      </x:c>
      <x:c r="BA9" s="24" t="n">
        <x:v>519.8</x:v>
      </x:c>
      <x:c r="BC9" t="str">
        <x:v>BE 2018 Mindestwert</x:v>
      </x:c>
      <x:c r="BD9" s="24" t="n">
        <x:v>673.4</x:v>
      </x:c>
      <x:c r="BF9" s="12" t="str">
        <x:v>Hinweis</x:v>
      </x:c>
      <x:c r="BG9" s="12" t="str">
        <x:v>Kommunalanteile in BB/NI/ST bereits im Landeswert enthalten</x:v>
      </x:c>
      <x:c r="BL9" s="12" t="str">
        <x:v>Scope-Hinweis</x:v>
      </x:c>
      <x:c r="BM9" s="12" t="str">
        <x:v>Bundesblock 242,5 Mrd. € ist nicht reine Inlands-Kostenreihe</x:v>
      </x:c>
      <x:c r="BO9" s="12" t="str">
        <x:v>Differenz zu 400 (Mrd. €)</x:v>
      </x:c>
      <x:c r="BP9" s="75" t="n">
        <x:f>400-BP8</x:f>
        <x:v>89.92132029017995</x:v>
      </x:c>
      <x:c r="BR9" t="str">
        <x:v>max. aggressive Proxy-Größe (Mrd. €)</x:v>
      </x:c>
      <x:c r="BS9" s="70" t="n">
        <x:f>'Transfer-Matching'!B19</x:f>
        <x:v>302.80267970982004</x:v>
      </x:c>
      <x:c r="BU9" s="12" t="str">
        <x:v>nur explizit bereinigte Kontrollgröße (Mrd. €)</x:v>
      </x:c>
      <x:c r="BV9" s="75" t="n">
        <x:f>'Transfer-Matching'!B20</x:f>
        <x:v>349.53447970982006</x:v>
      </x:c>
    </x:row>
    <x:row r="10">
      <x:c r="A10" t="n">
        <x:v>2016</x:v>
      </x:c>
      <x:c r="B10" s="24" t="n">
        <x:v>20.1</x:v>
      </x:c>
      <x:c r="C10" t="n">
        <x:v>5</x:v>
      </x:c>
      <x:c r="D10" s="24"/>
      <x:c r="AQ10" t="str">
        <x:v>ST 2025 Mindestwert (Mio. €)</x:v>
      </x:c>
      <x:c r="AR10" s="233" t="n">
        <x:v>218</x:v>
      </x:c>
      <x:c r="AZ10" t="str">
        <x:v>BW 2021 Mindestwert</x:v>
      </x:c>
      <x:c r="BA10" s="24" t="n">
        <x:v>511.4</x:v>
      </x:c>
      <x:c r="BC10" t="str">
        <x:v>BB 2018 gesamt</x:v>
      </x:c>
      <x:c r="BD10" s="24" t="n">
        <x:v>407.4</x:v>
      </x:c>
      <x:c r="BL10" s="12" t="str">
        <x:v>Bewertung</x:v>
      </x:c>
      <x:c r="BM10" s="12" t="str">
        <x:v>Historischer Proxy; finale Bewertung siehe Transfer-Matching/Finale Bewertung</x:v>
      </x:c>
      <x:c r="BO10" s="12" t="str">
        <x:v>Bewertung</x:v>
      </x:c>
      <x:c r="BP10" s="12" t="str">
        <x:v>48,163 Mrd. € nicht vollständig als Doppelzählung abziehbar</x:v>
      </x:c>
      <x:c r="BR10" t="str">
        <x:v>nur explizit bereinigte Kontrollgröße (Mrd. €)</x:v>
      </x:c>
      <x:c r="BS10" s="70" t="n">
        <x:f>'Transfer-Matching'!B20</x:f>
        <x:v>349.53447970982006</x:v>
      </x:c>
      <x:c r="BU10" s="12" t="str">
        <x:v>rechnerische Differenz Szenario zu 400 (Mrd. €)</x:v>
      </x:c>
      <x:c r="BV10" s="75" t="n">
        <x:f>400-BV8</x:f>
        <x:v>82.06532029017995</x:v>
      </x:c>
    </x:row>
    <x:row r="11">
      <x:c r="A11" s="50" t="str">
        <x:v>Rekonstruktionsindikator</x:v>
      </x:c>
      <x:c r="B11" s="51" t="str">
        <x:v>Wert</x:v>
      </x:c>
      <x:c r="C11" t="n">
        <x:v>5</x:v>
      </x:c>
      <x:c r="D11" s="24"/>
      <x:c r="BU11" s="12" t="str">
        <x:v>Fluchtursachen 2017-2024 mind. (Mrd. €)</x:v>
      </x:c>
      <x:c r="BV11" s="75" t="n">
        <x:v>72.9</x:v>
      </x:c>
    </x:row>
    <x:row r="12">
      <x:c r="A12" t="str">
        <x:v>Fehlbetrag bis 100 Mrd. € Länder-Bruttosumme (Mrd. €)</x:v>
      </x:c>
      <x:c r="B12" s="24" t="n">
        <x:f>MAX(0,100-B6)</x:f>
        <x:v>19.166503290180003</x:v>
      </x:c>
      <x:c r="C12" t="n">
        <x:v>5</x:v>
      </x:c>
      <x:c r="D12" s="24"/>
      <x:c r="BU12" s="12" t="str">
        <x:v>Folgekosten bundesweit amtlich vollständig?</x:v>
      </x:c>
      <x:c r="BV12" s="12" t="str">
        <x:v>Nein; Bundesregierung: keine Erkenntnisse zur abgefragten kumulierten Reihe</x:v>
      </x:c>
    </x:row>
    <x:row r="13">
      <x:c r="A13" t="str">
        <x:v>Abdeckung der 100-Mrd.-Marke durch identifizierte breite Landeswerte</x:v>
      </x:c>
      <x:c r="B13" s="52" t="n">
        <x:f>B6/100</x:f>
        <x:v>0.8083349670982</x:v>
      </x:c>
      <x:c r="C13" t="n">
        <x:v>4</x:v>
      </x:c>
      <x:c r="D13" s="24"/>
    </x:row>
    <x:row r="14">
      <x:c r="A14" t="n">
        <x:v>2020</x:v>
      </x:c>
      <x:c r="B14" s="24" t="n">
        <x:v>22.8</x:v>
      </x:c>
      <x:c r="C14" t="n">
        <x:v>4</x:v>
      </x:c>
      <x:c r="D14" s="24"/>
    </x:row>
    <x:row r="15">
      <x:c r="A15" t="n">
        <x:v>2021</x:v>
      </x:c>
      <x:c r="B15" s="24" t="n">
        <x:v>21.7</x:v>
      </x:c>
      <x:c r="C15" t="n">
        <x:v>3</x:v>
      </x:c>
      <x:c r="D15" s="24" t="n">
        <x:v>4.266801</x:v>
      </x:c>
    </x:row>
    <x:row r="16">
      <x:c r="A16" t="n">
        <x:v>2022</x:v>
      </x:c>
      <x:c r="B16" s="24" t="n">
        <x:v>28.3</x:v>
      </x:c>
      <x:c r="C16" t="n">
        <x:v>3</x:v>
      </x:c>
      <x:c r="D16" s="24" t="n">
        <x:v>6.479757</x:v>
      </x:c>
    </x:row>
    <x:row r="17">
      <x:c r="A17" t="n">
        <x:v>2023</x:v>
      </x:c>
      <x:c r="B17" s="24" t="n">
        <x:v>29.6</x:v>
      </x:c>
      <x:c r="C17" t="n">
        <x:v>3</x:v>
      </x:c>
      <x:c r="D17" s="24" t="n">
        <x:v>6.290114</x:v>
      </x:c>
    </x:row>
    <x:row r="18">
      <x:c r="A18" t="n">
        <x:v>2024</x:v>
      </x:c>
      <x:c r="B18" s="24" t="n">
        <x:v>28</x:v>
      </x:c>
      <x:c r="C18" t="n">
        <x:v>3</x:v>
      </x:c>
      <x:c r="D18" s="24" t="n">
        <x:v>6.7184669999999995</x:v>
      </x:c>
    </x:row>
    <x:row r="19">
      <x:c r="A19" t="n">
        <x:v>2025</x:v>
      </x:c>
      <x:c r="B19" s="24" t="n">
        <x:v>24.8</x:v>
      </x:c>
      <x:c r="C19" t="n">
        <x:v>3</x:v>
      </x:c>
      <x:c r="D19" s="24" t="n">
        <x:v>6.164348</x:v>
      </x:c>
    </x:row>
    <x:row r="21">
      <x:c r="A21" s="28" t="str">
        <x:v>Wichtiger Hinweis</x:v>
      </x:c>
      <x:c r="B21"/>
      <x:c r="C21"/>
      <x:c r="D21"/>
    </x:row>
    <x:row r="22">
      <x:c r="A22" s="12" t="str">
        <x:v>Die Summen der Landeswerte sind keine konsolidierte gesamtstaatliche Rechnung. Bundesmittel finanzieren Teile der Landes- und Kommunalausgaben; Landesmittel werden zudem an Kommunen weitergeleitet.</x:v>
      </x:c>
      <x:c r="B22" s="12"/>
      <x:c r="C22" s="12"/>
      <x:c r="D22" s="12"/>
    </x:row>
    <x:row r="23">
      <x:c r="A23" s="12" t="str">
        <x:v>Teil-/Mindestwerte werden separat geführt und nicht in die Summe der Gesamt-/breiten Landeswerte eingerechnet.</x:v>
      </x:c>
      <x:c r="B23" s="12"/>
      <x:c r="C23" s="12"/>
      <x:c r="D23" s="12"/>
    </x:row>
    <x:row r="24">
      <x:c r="A24" s="12" t="str">
        <x:v>Leere Felder bedeuten: Im jeweiligen Bundestagsbericht wurde keine belastbare, vergleichbare Gesamtsumme identifiziert.</x:v>
      </x:c>
      <x:c r="B24" s="12"/>
      <x:c r="C24" s="12"/>
      <x:c r="D24" s="12"/>
    </x:row>
  </x:sheetData>
  <x:mergeCells>
    <x:mergeCell ref="A1:F1"/>
    <x:mergeCell ref="A21:D21"/>
    <x:mergeCell ref="A22:D22"/>
    <x:mergeCell ref="A23:D23"/>
    <x:mergeCell ref="A24:D24"/>
  </x:mergeCells>
  <x:pageMargins left="0.7" right="0.7" top="0.75" bottom="0.75" header="0.3" footer="0.3"/>
  <x:drawing xmlns:r="http://schemas.openxmlformats.org/officeDocument/2006/relationships" r:id="R110be0ec97df4704"/>
</x:worksheet>
</file>

<file path=xl/worksheets/sheet3.xml><?xml version="1.0" encoding="utf-8"?>
<x:worksheet xmlns:x="http://schemas.openxmlformats.org/spreadsheetml/2006/main">
  <x:sheetFormatPr defaultRowHeight="15"/>
  <x:cols>
    <x:col min="1" max="1" width="26" hidden="0" customWidth="1"/>
    <x:col min="2" max="2" width="90" hidden="0" customWidth="1"/>
  </x:cols>
  <x:sheetData>
    <x:row r="1">
      <x:c r="A1" s="6" t="str">
        <x:v>Punkt</x:v>
      </x:c>
      <x:c r="B1" s="6" t="str">
        <x:v>Festlegung / Bedeutung</x:v>
      </x:c>
    </x:row>
    <x:row r="2">
      <x:c r="A2" s="12" t="str">
        <x:v>Ziel</x:v>
      </x:c>
      <x:c r="B2" s="12" t="str">
        <x:v>Master-Matrix für die Rekonstruktion der 400-Mrd.-Behauptung; keine Addition heterogener Bruttowerte ohne Konsolidierung.</x:v>
      </x:c>
    </x:row>
    <x:row r="3">
      <x:c r="A3" s="12" t="str">
        <x:v>Bund</x:v>
      </x:c>
      <x:c r="B3" s="12" t="str">
        <x:v>Amtliche Bundesreihe 2016-2025 aus BT-Drs. 21/6280: 242,5 Mrd. €.</x:v>
      </x:c>
    </x:row>
    <x:row r="4">
      <x:c r="A4" s="12" t="str">
        <x:v>Landesausgaben</x:v>
      </x:c>
      <x:c r="B4" s="12" t="str">
        <x:v>Nur explizit im jeweiligen Bundestagsbericht genannte Gesamt-/Kostenwerte werden eingetragen. Fehlende Werte bleiben leer.</x:v>
      </x:c>
    </x:row>
    <x:row r="5">
      <x:c r="A5" s="12" t="str">
        <x:v>Planwerte</x:v>
      </x:c>
      <x:c r="B5" s="12" t="str">
        <x:v>Plan-, Soll- und Erwartungswerte werden ausschließlich als Referenz dokumentiert und nicht in die operative Mindestbasis übernommen. Die Mindestbasis verwendet nur Ist-/vorläufige Ist-Werte, explizite Teilwerte oder als Fallback AsylbLG-Netto.</x:v>
      </x:c>
    </x:row>
    <x:row r="6">
      <x:c r="A6" s="12" t="str">
        <x:v>Teilmengen</x:v>
      </x:c>
      <x:c r="B6" s="12" t="str">
        <x:v>Bei Niedersachsen in mehreren Jahren nennt der Bericht nur große Ausgabenblöcke; entsprechend gekennzeichnet.</x:v>
      </x:c>
    </x:row>
    <x:row r="7">
      <x:c r="A7" s="12" t="str">
        <x:v>Kommunale Zuweisungen</x:v>
      </x:c>
      <x:c r="B7" s="12" t="str">
        <x:v>Sind Bestandteil von Landesausgaben und dürfen bei späterer Kommunaladdition nicht erneut gezählt werden.</x:v>
      </x:c>
    </x:row>
    <x:row r="8">
      <x:c r="A8" s="12" t="str">
        <x:v>Bundesbeteiligung</x:v>
      </x:c>
      <x:c r="B8" s="12" t="str">
        <x:v>Ist Bestandteil der Bundesausgaben und finanziert teilweise Landes-/Kommunalausgaben. Eine Addition Bund + Länder erfordert Konsolidierung.</x:v>
      </x:c>
    </x:row>
    <x:row r="9">
      <x:c r="A9" s="12" t="str">
        <x:v>AsylbLG</x:v>
      </x:c>
      <x:c r="B9" s="12" t="str">
        <x:v>Destatis-Tabelle 22211-0012; Bruttoausgaben nach Bundesland und Träger. Für 2021-2025 als einheitliche Referenzreihe aufgenommen.</x:v>
      </x:c>
    </x:row>
    <x:row r="10">
      <x:c r="A10" s="12" t="str">
        <x:v>Proxy Landesbelastung</x:v>
      </x:c>
      <x:c r="B10" s="12" t="str">
        <x:v>C - E nur dann, wenn beide Werte explizit vorliegen. Kein gesamtstaatlich konsolidierter Nettowert.</x:v>
      </x:c>
    </x:row>
    <x:row r="11">
      <x:c r="A11" s="12" t="str">
        <x:v>Wichtige Einschränkung</x:v>
      </x:c>
      <x:c r="B11" s="12" t="str">
        <x:v>Die Bundesregierung weist darauf hin, dass flüchtlings- und integrationsbezogene Landesausgaben nicht separat in der Finanzstatistik ausgewiesen werden und die Länderabgrenzungen uneinheitlich und nicht vergleichbar sind.</x:v>
      </x:c>
    </x:row>
    <x:row r="12">
      <x:c r="A12" s="12" t="str">
        <x:v>Interpretation</x:v>
      </x:c>
      <x:c r="B12" s="12" t="str">
        <x:v>Leere Felder bedeuten 'in der bisherigen Quellenextraktion keine vergleichbare explizite Gesamtsumme identifiziert', nicht Null Euro.</x:v>
      </x:c>
    </x:row>
    <x:row r="13">
      <x:c r="A13" s="12" t="str">
        <x:v>Zweiter Quellenpass</x:v>
      </x:c>
      <x:c r="B13" s="12" t="str">
        <x:v>Alle 160 Landes-Jahresabschnitte der Bundestagsberichte wurden erneut nach expliziten Gesamt-, Teil- und Mindestwerten durchsucht.</x:v>
      </x:c>
    </x:row>
    <x:row r="14">
      <x:c r="A14" s="12" t="str">
        <x:v>Teilwerte</x:v>
      </x:c>
      <x:c r="B14" s="12" t="str">
        <x:v>Teil- und Untergrenzen werden separat in Spalte M/N geführt und nicht mit Gesamtwerten aufsummiert.</x:v>
      </x:c>
    </x:row>
    <x:row r="15">
      <x:c r="A15" s="12" t="str">
        <x:v>Nächster Schritt</x:v>
      </x:c>
      <x:c r="B15" s="12" t="str">
        <x:v>Für verbleibende Leerfelder sind zusätzliche amtliche Länderquellen (Haushaltsrechnungen, Landtagsdrucksachen, Finanz-/Integrationsministerien) erforderlich.</x:v>
      </x:c>
    </x:row>
  </x:sheetData>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30" hidden="0" customWidth="1"/>
    <x:col min="3" max="3" width="58" hidden="0" customWidth="1"/>
    <x:col min="4" max="4" width="48" hidden="0" customWidth="1"/>
  </x:cols>
  <x:sheetData>
    <x:row r="1">
      <x:c r="A1" s="6" t="str">
        <x:v>Jahr/Datensatz</x:v>
      </x:c>
      <x:c r="B1" s="6" t="str">
        <x:v>Dokument</x:v>
      </x:c>
      <x:c r="C1" s="6" t="str">
        <x:v>URL / Datei</x:v>
      </x:c>
      <x:c r="D1" s="6" t="str">
        <x:v>Verwendung</x:v>
      </x:c>
    </x:row>
    <x:row r="2">
      <x:c r="A2" s="12" t="n">
        <x:v>2016</x:v>
      </x:c>
      <x:c r="B2" s="12" t="str">
        <x:v>Bundestagsdrucksache 18/12688</x:v>
      </x:c>
      <x:c r="C2" s="12" t="str">
        <x:v>https://dserver.bundestag.de/btd/18/126/1812688.pdf</x:v>
      </x:c>
      <x:c r="D2" s="12" t="str">
        <x:v>Länderangaben, Bundesentlastungen, Transfers</x:v>
      </x:c>
    </x:row>
    <x:row r="3">
      <x:c r="A3" s="12" t="n">
        <x:v>2017</x:v>
      </x:c>
      <x:c r="B3" s="12" t="str">
        <x:v>Bundestagsdrucksache 19/2499</x:v>
      </x:c>
      <x:c r="C3" s="12" t="str">
        <x:v>https://dserver.bundestag.de/btd/19/024/1902499.pdf</x:v>
      </x:c>
      <x:c r="D3" s="12" t="str">
        <x:v>Länderangaben, Bundesentlastungen, Transfers</x:v>
      </x:c>
    </x:row>
    <x:row r="4">
      <x:c r="A4" s="12" t="n">
        <x:v>2018</x:v>
      </x:c>
      <x:c r="B4" s="12" t="str">
        <x:v>Bundestagsdrucksache 19/10650</x:v>
      </x:c>
      <x:c r="C4" s="12" t="str">
        <x:v>https://dserver.bundestag.de/btd/19/106/1910650.pdf</x:v>
      </x:c>
      <x:c r="D4" s="12" t="str">
        <x:v>Länderangaben, Bundesentlastungen, Transfers</x:v>
      </x:c>
    </x:row>
    <x:row r="5">
      <x:c r="A5" s="12" t="n">
        <x:v>2019</x:v>
      </x:c>
      <x:c r="B5" s="12" t="str">
        <x:v>Bundestagsdrucksache 19/19780</x:v>
      </x:c>
      <x:c r="C5" s="12" t="str">
        <x:v>https://dserver.bundestag.de/btd/19/197/1919780.pdf</x:v>
      </x:c>
      <x:c r="D5" s="12" t="str">
        <x:v>Länderangaben, Bundesentlastungen, Transfers</x:v>
      </x:c>
    </x:row>
    <x:row r="6">
      <x:c r="A6" s="12" t="n">
        <x:v>2020</x:v>
      </x:c>
      <x:c r="B6" s="12" t="str">
        <x:v>Bundestagsdrucksache 19/30525</x:v>
      </x:c>
      <x:c r="C6" s="12" t="str">
        <x:v>https://dserver.bundestag.de/btd/19/305/1930525.pdf</x:v>
      </x:c>
      <x:c r="D6" s="12" t="str">
        <x:v>Länderangaben, Bundesentlastungen, Transfers</x:v>
      </x:c>
    </x:row>
    <x:row r="7">
      <x:c r="A7" s="12" t="n">
        <x:v>2021</x:v>
      </x:c>
      <x:c r="B7" s="12" t="str">
        <x:v>Bundestagsdrucksache 20/2485</x:v>
      </x:c>
      <x:c r="C7" s="12" t="str">
        <x:v>https://dserver.bundestag.de/btd/20/024/2002485.pdf</x:v>
      </x:c>
      <x:c r="D7" s="12" t="str">
        <x:v>Länderangaben, Bundesentlastungen, Transfers</x:v>
      </x:c>
    </x:row>
    <x:row r="8">
      <x:c r="A8" s="12" t="n">
        <x:v>2022</x:v>
      </x:c>
      <x:c r="B8" s="12" t="str">
        <x:v>Bundestagsdrucksache 20/6850</x:v>
      </x:c>
      <x:c r="C8" s="12" t="str">
        <x:v>https://dserver.bundestag.de/btd/20/068/2006850.pdf</x:v>
      </x:c>
      <x:c r="D8" s="12" t="str">
        <x:v>Länderangaben, Bundesentlastungen, Transfers</x:v>
      </x:c>
    </x:row>
    <x:row r="9">
      <x:c r="A9" s="12" t="n">
        <x:v>2023</x:v>
      </x:c>
      <x:c r="B9" s="12" t="str">
        <x:v>Bundestagsdrucksache 20/11546</x:v>
      </x:c>
      <x:c r="C9" s="12" t="str">
        <x:v>https://dserver.bundestag.de/btd/20/115/2011546.pdf</x:v>
      </x:c>
      <x:c r="D9" s="12" t="str">
        <x:v>Länderangaben, Bundesentlastungen, Transfers</x:v>
      </x:c>
    </x:row>
    <x:row r="10">
      <x:c r="A10" s="12" t="n">
        <x:v>2024</x:v>
      </x:c>
      <x:c r="B10" s="12" t="str">
        <x:v>Bundestagsdrucksache 21/330</x:v>
      </x:c>
      <x:c r="C10" s="12" t="str">
        <x:v>https://dserver.bundestag.de/btd/21/003/2100330.pdf</x:v>
      </x:c>
      <x:c r="D10" s="12" t="str">
        <x:v>Länderangaben, Bundesentlastungen, Transfers</x:v>
      </x:c>
    </x:row>
    <x:row r="11">
      <x:c r="A11" s="12" t="n">
        <x:v>2025</x:v>
      </x:c>
      <x:c r="B11" s="12" t="str">
        <x:v>Bundestagsdrucksache 21/6280</x:v>
      </x:c>
      <x:c r="C11" s="12" t="str">
        <x:v>https://dserver.bundestag.de/btd/21/062/2106280.pdf</x:v>
      </x:c>
      <x:c r="D11" s="12" t="str">
        <x:v>Länderangaben, Bundesentlastungen, Transfers</x:v>
      </x:c>
    </x:row>
    <x:row r="12">
      <x:c r="A12" s="12" t="str">
        <x:v>2021-2025</x:v>
      </x:c>
      <x:c r="B12" s="12" t="str">
        <x:v>Destatis GENESIS 22211-0012</x:v>
      </x:c>
      <x:c r="C12" s="12" t="str">
        <x:v>22211-0012_de(1).csv</x:v>
      </x:c>
      <x:c r="D12" s="12" t="str">
        <x:v>AsylbLG-Bruttoausgaben nach Bundesland und Träger</x:v>
      </x:c>
    </x:row>
    <x:row r="13">
      <x:c r="A13" s="12" t="str">
        <x:v>Methodik</x:v>
      </x:c>
      <x:c r="B13" s="12" t="str">
        <x:v>Destatis GENESIS 71141-0001</x:v>
      </x:c>
      <x:c r="C13" s="12" t="str">
        <x:v>71141-0001_de(1).csv</x:v>
      </x:c>
      <x:c r="D13" s="12" t="str">
        <x:v>Allgemeine öffentliche Finanzstatistik / Konsolidierungsrahmen</x:v>
      </x:c>
    </x:row>
  </x:sheetData>
  <x:pageMargins left="0.7" right="0.7" top="0.75" bottom="0.75" header="0.3" footer="0.3"/>
</x:worksheet>
</file>

<file path=xl/worksheets/sheet5.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14" hidden="0" customWidth="1"/>
    <x:col min="2" max="2" width="22" hidden="0" customWidth="1"/>
    <x:col min="3" max="3" width="14" hidden="0" customWidth="1"/>
    <x:col min="4" max="4" width="35" hidden="0" customWidth="1"/>
    <x:col min="5" max="5" width="60" hidden="0" customWidth="1"/>
    <x:col min="6" max="6" width="45" hidden="0" customWidth="1"/>
  </x:cols>
  <x:sheetData>
    <x:row r="1">
      <x:c r="A1" s="43" t="str">
        <x:v>Datum</x:v>
      </x:c>
      <x:c r="B1" s="43" t="str">
        <x:v>Bundesland</x:v>
      </x:c>
      <x:c r="C1" s="43" t="str">
        <x:v>Jahre</x:v>
      </x:c>
      <x:c r="D1" s="43" t="str">
        <x:v>Quelle</x:v>
      </x:c>
      <x:c r="E1" s="43" t="str">
        <x:v>Ergebnis</x:v>
      </x:c>
      <x:c r="F1" s="43" t="str">
        <x:v>Bewertung</x:v>
      </x:c>
    </x:row>
    <x:row r="2">
      <x:c r="A2" s="12" t="str">
        <x:v>2026-10-13</x:v>
      </x:c>
      <x:c r="B2" s="12" t="str">
        <x:v>Niedersachsen</x:v>
      </x:c>
      <x:c r="C2" s="12" t="str">
        <x:v>2016-2017</x:v>
      </x:c>
      <x:c r="D2" s="12" t="str">
        <x:v>Nds. Landtag Drs. 18/964</x:v>
      </x:c>
      <x:c r="E2" s="12" t="str">
        <x:v>Ist-Ausgaben 2016: 1.650,6 Mio. €; 2017: 1.309,9 Mio. €.</x:v>
      </x:c>
      <x:c r="F2" s="12" t="str">
        <x:v>Hohe Qualität; ersetzt frühere Planwerte.</x:v>
      </x:c>
    </x:row>
    <x:row r="3">
      <x:c r="A3" s="12" t="str">
        <x:v>2026-10-13</x:v>
      </x:c>
      <x:c r="B3" s="12" t="str">
        <x:v>Bayern</x:v>
      </x:c>
      <x:c r="C3" s="12" t="str">
        <x:v>2016-2018</x:v>
      </x:c>
      <x:c r="D3" s="12" t="str">
        <x:v>Bay. Landtag Drs. 17/22328</x:v>
      </x:c>
      <x:c r="E3" s="12" t="str">
        <x:v>2016 Ist 2.850,8 Mio. €; 2017 Plan 2.439,1 Mio. €; 2018 Plan 2.169,9 Mio. € im Zuwanderungs- und Integrationsfonds.</x:v>
      </x:c>
      <x:c r="F3" s="12" t="str">
        <x:v>Breite Definition; 2017/18 nur Planwerte.</x:v>
      </x:c>
    </x:row>
    <x:row r="4">
      <x:c r="A4" s="12" t="str">
        <x:v>2026-10-13</x:v>
      </x:c>
      <x:c r="B4" s="12" t="str">
        <x:v>Bayern</x:v>
      </x:c>
      <x:c r="C4" s="12" t="str">
        <x:v>2019</x:v>
      </x:c>
      <x:c r="D4" s="12" t="str">
        <x:v>Bay. Landtag Drs. 18/6757</x:v>
      </x:c>
      <x:c r="E4" s="12" t="str">
        <x:v>Ist-Gesamtsumme Teilbereich Asyl 1.247,7 Mio. €.</x:v>
      </x:c>
      <x:c r="F4" s="12" t="str">
        <x:v>Amtlicher Istwert, aber enger als Fondsdefinition 2016.</x:v>
      </x:c>
    </x:row>
    <x:row r="5">
      <x:c r="A5" s="12" t="str">
        <x:v>2026-10-13</x:v>
      </x:c>
      <x:c r="B5" s="12" t="str">
        <x:v>Bayern</x:v>
      </x:c>
      <x:c r="C5" s="12" t="str">
        <x:v>2020-2022</x:v>
      </x:c>
      <x:c r="D5" s="12" t="str">
        <x:v>Haushalt/Drs. 18/23863, 18/27049</x:v>
      </x:c>
      <x:c r="E5" s="12" t="str">
        <x:v>Teilwerte gesetzliche Unterbringung/Versorgung: 780,5 Mio. € Plan 2020; 1.108,96 Mio. € Ist 2021; 1.457,8 Mio. € Ist 2022.</x:v>
      </x:c>
      <x:c r="F5" s="12" t="str">
        <x:v>Nur Teilwerte; nicht als Gesamtaufwand addieren.</x:v>
      </x:c>
    </x:row>
    <x:row r="6">
      <x:c r="A6" s="12" t="str">
        <x:v>2026-10-13</x:v>
      </x:c>
      <x:c r="B6" s="12" t="str">
        <x:v>Berlin</x:v>
      </x:c>
      <x:c r="C6" s="12" t="str">
        <x:v>2017-2021</x:v>
      </x:c>
      <x:c r="D6" s="12" t="str">
        <x:v>Abgeordnetenhaus Berlin, Hauptausschuss 18-1900.C-v</x:v>
      </x:c>
      <x:c r="E6" s="12" t="str">
        <x:v>Quelle enthält detaillierte Ist-/Planpositionen und Bundesentlastungen, aber keine unmittelbar verwendbare einheitliche Gesamtsumme.</x:v>
      </x:c>
      <x:c r="F6" s="12" t="str">
        <x:v>Weitere Summierung/Abgrenzungsprüfung nötig.</x:v>
      </x:c>
    </x:row>
    <x:row r="7">
      <x:c r="A7" s="12" t="str">
        <x:v>2026-10-13</x:v>
      </x:c>
      <x:c r="B7" s="12" t="str">
        <x:v>Baden-Württemberg</x:v>
      </x:c>
      <x:c r="C7" s="12" t="str">
        <x:v>2016-2025</x:v>
      </x:c>
      <x:c r="D7" s="12" t="str">
        <x:v>Landtag BW, mehrere Drucksachen</x:v>
      </x:c>
      <x:c r="E7" s="12" t="str">
        <x:v>Zahlreiche Erstattungs- und Teilbeträge gefunden; bislang keine durchgängig vergleichbare Landesgesamtreihe.</x:v>
      </x:c>
      <x:c r="F7" s="12" t="str">
        <x:v>Nicht künstlich summieren; weitere Haushaltsrechnungen prüfen.</x:v>
      </x:c>
    </x:row>
    <x:row r="8">
      <x:c r="A8" s="12" t="str">
        <x:v>2026-10-13</x:v>
      </x:c>
      <x:c r="B8" s="12" t="str">
        <x:v>Baden-Württemberg</x:v>
      </x:c>
      <x:c r="C8" s="12" t="str">
        <x:v>2016</x:v>
      </x:c>
      <x:c r="D8" s="12" t="str">
        <x:v>Landtag BW Drs. 16/3311 / Rechnungshof</x:v>
      </x:c>
      <x:c r="E8" s="12" t="str">
        <x:v>Ist-Wert flüchtlingsbezogene Gesamtausgaben 2016 rund 2,4 Mrd. €.</x:v>
      </x:c>
      <x:c r="F8" s="12" t="str">
        <x:v>Breiter amtlich dokumentierter Ist-Wert; wichtig für Rekonstruktion.</x:v>
      </x:c>
    </x:row>
    <x:row r="9">
      <x:c r="A9" s="12" t="str">
        <x:v>2026-10-13</x:v>
      </x:c>
      <x:c r="B9" s="12" t="str">
        <x:v>Baden-Württemberg</x:v>
      </x:c>
      <x:c r="C9" s="12" t="str">
        <x:v>2017-2018</x:v>
      </x:c>
      <x:c r="D9" s="12" t="str">
        <x:v>Rechnungshof BW, Denkschrift 2017</x:v>
      </x:c>
      <x:c r="E9" s="12" t="str">
        <x:v>Erwartete Brutto-Ausgaben 2017 rund 1,4 Mrd. €, 2018 rund 1,2 Mrd. €.</x:v>
      </x:c>
      <x:c r="F9" s="12" t="str">
        <x:v>Nur Plan-/Erwartungswerte; separat so gekennzeichnet.</x:v>
      </x:c>
    </x:row>
    <x:row r="10">
      <x:c r="A10" s="12" t="str">
        <x:v>2026-10-13</x:v>
      </x:c>
      <x:c r="B10" s="12" t="str">
        <x:v>Berlin</x:v>
      </x:c>
      <x:c r="C10" s="12" t="str">
        <x:v>2022</x:v>
      </x:c>
      <x:c r="D10" s="12" t="str">
        <x:v>Abgeordnetenhaus Berlin, Hauptausschuss 1123</x:v>
      </x:c>
      <x:c r="E10" s="12" t="str">
        <x:v>Gesamtausgaben 1.042 Mio. €: AsylbLG 477 + KdU Flucht 239 + UMF 83 + Integration inkl. Kita/Schule 243.</x:v>
      </x:c>
      <x:c r="F10" s="12" t="str">
        <x:v>Sehr brauchbarer, transparent zusammengesetzter Ist-Gesamtwert für 2022.</x:v>
      </x:c>
    </x:row>
    <x:row r="11">
      <x:c r="A11" s="12" t="str">
        <x:v>2026-10-13</x:v>
      </x:c>
      <x:c r="B11" s="12" t="str">
        <x:v>Berlin</x:v>
      </x:c>
      <x:c r="C11" s="12" t="str">
        <x:v>2021/2023</x:v>
      </x:c>
      <x:c r="D11" s="12" t="str">
        <x:v>Abgeordnetenhaus Berlin, Schriftliche Anfrage 19/22227</x:v>
      </x:c>
      <x:c r="E11" s="12" t="str">
        <x:v>AsylbLG-Ausgaben 2021 394 Mio. €, 2023 480 Mio. €.</x:v>
      </x:c>
      <x:c r="F11" s="12" t="str">
        <x:v>Nur Teilbereich, daher nicht als Landesgesamtausgaben gewertet.</x:v>
      </x:c>
    </x:row>
    <x:row r="12">
      <x:c r="A12" s="12" t="str">
        <x:v>2026-10-13</x:v>
      </x:c>
      <x:c r="B12" s="12" t="str">
        <x:v>Bremen</x:v>
      </x:c>
      <x:c r="C12" s="12" t="str">
        <x:v>2016-2017</x:v>
      </x:c>
      <x:c r="D12" s="12" t="str">
        <x:v>Bremische Bürgerschaft, Drs. 19/1973 / Sanierungsbericht</x:v>
      </x:c>
      <x:c r="E12" s="12" t="str">
        <x:v>Brutto-Gesamtausgaben 2016: 387,079 Mio. €; 2017: 346,964 Mio. €.</x:v>
      </x:c>
      <x:c r="F12" s="12" t="str">
        <x:v>Amtliche breite Ist-Werte; gut für Rekonstruktion, aber Stadtstaat enthält Land+Kommune.</x:v>
      </x:c>
    </x:row>
    <x:row r="13">
      <x:c r="A13" s="12" t="str">
        <x:v>2026-10-13</x:v>
      </x:c>
      <x:c r="B13" s="12" t="str">
        <x:v>Rheinland-Pfalz</x:v>
      </x:c>
      <x:c r="C13" s="12" t="str">
        <x:v>2016-2020</x:v>
      </x:c>
      <x:c r="D13" s="12" t="str">
        <x:v>Landtag RLP, Drs. 18/14447</x:v>
      </x:c>
      <x:c r="E13" s="12" t="str">
        <x:v>AsylbLG-Bruttoausgaben: 248,222; 119,125; 71,273; 81,175; 77,196 Mio. €.</x:v>
      </x:c>
      <x:c r="F13" s="12" t="str">
        <x:v>Nur klar abgegrenzter Teilbereich, nicht Gesamtaufwand.</x:v>
      </x:c>
    </x:row>
    <x:row r="14">
      <x:c r="A14" s="12" t="str">
        <x:v>2026-10-13</x:v>
      </x:c>
      <x:c r="B14" s="12" t="str">
        <x:v>Rheinland-Pfalz</x:v>
      </x:c>
      <x:c r="C14" s="12" t="str">
        <x:v>2016-2026</x:v>
      </x:c>
      <x:c r="D14" s="12" t="str">
        <x:v>Landtag RLP, Drs. 18/14447 / Verweis auf 18/9874</x:v>
      </x:c>
      <x:c r="E14" s="12" t="str">
        <x:v>Landesregierung stellt detaillierte flüchtlingsbedingte Ausgaben nach Haushaltstiteln bereit und weist ausdrücklich auf Abgrenzungsunschärfen hin.</x:v>
      </x:c>
      <x:c r="F14" s="12" t="str">
        <x:v>Sehr wichtige Quelle; Gesamtjahreswerte müssen noch aus den Anlagen sauber aggregiert werden.</x:v>
      </x:c>
    </x:row>
    <x:row r="15">
      <x:c r="A15" s="12" t="str">
        <x:v>2026-10-13</x:v>
      </x:c>
      <x:c r="B15" s="12" t="str">
        <x:v>Mecklenburg-Vorpommern</x:v>
      </x:c>
      <x:c r="C15" s="12" t="str">
        <x:v>2016-2020</x:v>
      </x:c>
      <x:c r="D15" s="12" t="str">
        <x:v>Landtag MV, Drs. 8/3452</x:v>
      </x:c>
      <x:c r="E15" s="12" t="str">
        <x:v>Gesundheitskostenerstattungen nach Flüchtlingsaufnahmegesetz als enge Teilwerte ergänzt.</x:v>
      </x:c>
      <x:c r="F15" s="12" t="str">
        <x:v>Nicht zur Länder-Gesamtsumme verwenden.</x:v>
      </x:c>
    </x:row>
    <x:row r="16">
      <x:c r="A16" s="12" t="str">
        <x:v>2026-10-13</x:v>
      </x:c>
      <x:c r="B16" s="12" t="str">
        <x:v>Rheinland-Pfalz</x:v>
      </x:c>
      <x:c r="C16" s="12" t="str">
        <x:v>2016-2023</x:v>
      </x:c>
      <x:c r="D16" s="12" t="str">
        <x:v>Landtag RLP, Drs. 18/9874</x:v>
      </x:c>
      <x:c r="E16" s="12" t="str">
        <x:v>Vollständige amtliche Jahresreihe der asyl-/flüchtlingsbezogenen Ist-Ausgaben aus den Anlagen zu Fragen 28-30 extrahiert.</x:v>
      </x:c>
      <x:c r="F16" s="12" t="str">
        <x:v>Sehr wertvoll; Land weist selbst auf methodische Abgrenzungsunschärfen hin.</x:v>
      </x:c>
    </x:row>
    <x:row r="17">
      <x:c r="A17" s="12" t="str">
        <x:v>2026-10-13</x:v>
      </x:c>
      <x:c r="B17" s="12" t="str">
        <x:v>Rheinland-Pfalz</x:v>
      </x:c>
      <x:c r="C17" s="12" t="str">
        <x:v>2024-2025</x:v>
      </x:c>
      <x:c r="D17" s="12" t="str">
        <x:v>Landtag RLP, Drs. 18/14447</x:v>
      </x:c>
      <x:c r="E17" s="12" t="str">
        <x:v>2024: 651,005 Mio. €; 2025: 422,345 Mio. € flüchtlingsbedingte Ist-Ausgaben.</x:v>
      </x:c>
      <x:c r="F17" s="12" t="str">
        <x:v>Breite amtliche Ist-Werte; 2026 noch unvollständig und daher nicht relevant.</x:v>
      </x:c>
    </x:row>
    <x:row r="18">
      <x:c r="A18" s="12" t="str">
        <x:v>2026-10-13</x:v>
      </x:c>
      <x:c r="B18" s="12" t="str">
        <x:v>Sachsen</x:v>
      </x:c>
      <x:c r="C18" s="12" t="str">
        <x:v>2016-2019</x:v>
      </x:c>
      <x:c r="D18" s="12" t="str">
        <x:v>Haushalts- und Vermögensrechnungen Sachsen</x:v>
      </x:c>
      <x:c r="E18" s="12" t="str">
        <x:v>Ist-Ausgaben Aufgabe Asyl und Integration: 2016 916 Mio. €, 2017 674 Mio. €, 2018 545 Mio. €, 2019 485 Mio. €.</x:v>
      </x:c>
      <x:c r="F18" s="12" t="str">
        <x:v>Amtliche Haushaltsrechnungen; methodische Hinweise zu nicht vollständig erfassten Personal-/Mischtiteln beachten.</x:v>
      </x:c>
    </x:row>
  </x:sheetData>
  <x:pageMargins left="0.7" right="0.7" top="0.75" bottom="0.75" header="0.3" footer="0.3"/>
</x:worksheet>
</file>

<file path=xl/worksheets/sheet6.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0" hidden="0" customWidth="1"/>
    <x:col min="2" max="2" width="20" hidden="0" customWidth="1"/>
    <x:col min="3" max="3" width="55" hidden="0" customWidth="1"/>
    <x:col min="4" max="4" width="58" hidden="0" customWidth="1"/>
    <x:col min="5" max="5" width="25" hidden="0" customWidth="1"/>
    <x:col min="6" max="6" width="26" hidden="0" customWidth="1"/>
    <x:col min="7" max="7" width="28" hidden="0" customWidth="1"/>
    <x:col min="8" max="8" width="25" hidden="0" customWidth="1"/>
    <x:col min="9" max="9" width="25" hidden="0" customWidth="1"/>
    <x:col min="10" max="10" width="55" hidden="0" customWidth="1"/>
  </x:cols>
  <x:sheetData>
    <x:row r="1">
      <x:c r="A1" s="74" t="str">
        <x:v>Konsolidierungsrahmen Bund - Länder 2016-2025</x:v>
      </x:c>
      <x:c r="B1" s="12"/>
      <x:c r="C1" s="12"/>
      <x:c r="D1" s="12"/>
      <x:c r="E1" s="12"/>
      <x:c r="F1" s="12"/>
      <x:c r="G1" s="12"/>
      <x:c r="H1" s="12"/>
      <x:c r="I1" s="12"/>
      <x:c r="J1" s="12"/>
    </x:row>
    <x:row r="2">
      <x:c r="A2" s="12" t="str">
        <x:v>Ziel: Brutto-Ausgaben nicht mechanisch addieren. Bundesmittel, die Länder/Kommunen finanzieren, sind im Bundesblock enthalten und können zugleich in Landes-/Kommunalausgaben erscheinen.</x:v>
      </x:c>
      <x:c r="B2" s="12"/>
      <x:c r="C2" s="12"/>
      <x:c r="D2" s="12"/>
      <x:c r="E2" s="12"/>
      <x:c r="F2" s="12"/>
      <x:c r="G2" s="12"/>
      <x:c r="H2" s="12"/>
      <x:c r="I2" s="12"/>
      <x:c r="J2" s="12"/>
    </x:row>
    <x:row r="3">
      <x:c r="A3" s="12"/>
      <x:c r="B3" s="12"/>
      <x:c r="C3" s="12"/>
      <x:c r="D3" s="12"/>
      <x:c r="E3" s="12"/>
      <x:c r="F3" s="12"/>
      <x:c r="G3" s="12"/>
      <x:c r="H3" s="12"/>
      <x:c r="I3" s="12"/>
      <x:c r="J3" s="12"/>
    </x:row>
    <x:row r="4">
      <x:c r="A4" s="66" t="str">
        <x:v>Jahr</x:v>
      </x:c>
      <x:c r="B4" s="66" t="str">
        <x:v>Bundesleistungen gesamt (Mrd. €)</x:v>
      </x:c>
      <x:c r="C4" s="66" t="str">
        <x:v>identifizierte breite Landeswerte (Mrd. €)</x:v>
      </x:c>
      <x:c r="D4" s="66" t="str">
        <x:v>Abdeckung Länder (von 16)</x:v>
      </x:c>
      <x:c r="E4" s="66" t="str">
        <x:v>unmittelbare Bundesentlastung Länder/Kommunen (Mrd. €)</x:v>
      </x:c>
      <x:c r="F4" s="66" t="str">
        <x:v>Bundesausgaben abzüglich unmittelbarer Entlastungen (Mrd. €)</x:v>
      </x:c>
      <x:c r="G4" s="66" t="str">
        <x:v>explizit in Landeswerten ausgewiesene Bundesbeteiligung (Mrd. €)</x:v>
      </x:c>
      <x:c r="H4" s="66" t="str">
        <x:v>naive Addition Bund + identifizierte Länder (Mrd. €)</x:v>
      </x:c>
      <x:c r="I4" s="66" t="str">
        <x:v>mindestens belegte Bereinigung (Mrd. €)</x:v>
      </x:c>
      <x:c r="J4" s="66" t="str">
        <x:v>Hinweis</x:v>
      </x:c>
    </x:row>
    <x:row r="5">
      <x:c r="A5" s="12" t="n">
        <x:v>2016</x:v>
      </x:c>
      <x:c r="B5" s="75" t="n">
        <x:v>20.1</x:v>
      </x:c>
      <x:c r="C5" s="75" t="n">
        <x:f>SUMIFS('Master-Matrix'!$C$2:$C$161,'Master-Matrix'!$A$2:$A$161,A5)/1000</x:f>
        <x:v>18.23831749352</x:v>
      </x:c>
      <x:c r="D5" s="16" t="n">
        <x:f>COUNTIFS('Master-Matrix'!$A$2:$A$161,A5,'Master-Matrix'!$C$2:$C$161,"&gt;0")</x:f>
        <x:v>14</x:v>
      </x:c>
      <x:c r="E5" s="75" t="n">
        <x:v>9.341</x:v>
      </x:c>
      <x:c r="F5" s="75" t="n">
        <x:f>B5-E5</x:f>
        <x:v>10.759000000000002</x:v>
      </x:c>
      <x:c r="G5" s="75" t="n">
        <x:f>SUMIFS('Master-Matrix'!$E$2:$E$161,'Master-Matrix'!$A$2:$A$161,A5)/1000</x:f>
        <x:v>0.278</x:v>
      </x:c>
      <x:c r="H5" s="75" t="n">
        <x:f>B5+C5</x:f>
        <x:v>38.33831749352</x:v>
      </x:c>
      <x:c r="I5" s="75" t="n">
        <x:f>H5-G5</x:f>
        <x:v>38.06031749352</x:v>
      </x:c>
      <x:c r="J5" s="12" t="str">
        <x:v>Direkte Entlastung ist ein Transferkanal innerhalb des Staatssektors; nicht automatisch vollständig mit den jeweils identifizierten Landeswerten deckungsgleich.</x:v>
      </x:c>
    </x:row>
    <x:row r="6">
      <x:c r="A6" s="12" t="n">
        <x:v>2017</x:v>
      </x:c>
      <x:c r="B6" s="75" t="n">
        <x:v>21.1</x:v>
      </x:c>
      <x:c r="C6" s="75" t="n">
        <x:f>SUMIFS('Master-Matrix'!$C$2:$C$161,'Master-Matrix'!$A$2:$A$161,A6)/1000</x:f>
        <x:v>9.83402638652</x:v>
      </x:c>
      <x:c r="D6" s="16" t="n">
        <x:f>COUNTIFS('Master-Matrix'!$A$2:$A$161,A6,'Master-Matrix'!$C$2:$C$161,"&gt;0")</x:f>
        <x:v>12</x:v>
      </x:c>
      <x:c r="E6" s="75" t="n">
        <x:v>6.581</x:v>
      </x:c>
      <x:c r="F6" s="75" t="n">
        <x:f>B6-E6</x:f>
        <x:v>14.519000000000002</x:v>
      </x:c>
      <x:c r="G6" s="75" t="n">
        <x:f>SUMIFS('Master-Matrix'!$E$2:$E$161,'Master-Matrix'!$A$2:$A$161,A6)/1000</x:f>
        <x:v>0.174</x:v>
      </x:c>
      <x:c r="H6" s="75" t="n">
        <x:f>B6+C6</x:f>
        <x:v>30.934026386520003</x:v>
      </x:c>
      <x:c r="I6" s="75" t="n">
        <x:f>H6-G6</x:f>
        <x:v>30.760026386520003</x:v>
      </x:c>
      <x:c r="J6" s="12" t="str">
        <x:v>Direkte Entlastung ist ein Transferkanal innerhalb des Staatssektors; nicht automatisch vollständig mit den jeweils identifizierten Landeswerten deckungsgleich.</x:v>
      </x:c>
    </x:row>
    <x:row r="7">
      <x:c r="A7" s="12" t="n">
        <x:v>2018</x:v>
      </x:c>
      <x:c r="B7" s="75" t="n">
        <x:v>23</x:v>
      </x:c>
      <x:c r="C7" s="75" t="n">
        <x:f>SUMIFS('Master-Matrix'!$C$2:$C$161,'Master-Matrix'!$A$2:$A$161,A7)/1000</x:f>
        <x:v>6.58856947212</x:v>
      </x:c>
      <x:c r="D7" s="16" t="n">
        <x:f>COUNTIFS('Master-Matrix'!$A$2:$A$161,A7,'Master-Matrix'!$C$2:$C$161,"&gt;0")</x:f>
        <x:v>10</x:v>
      </x:c>
      <x:c r="E7" s="75" t="n">
        <x:v>7.531</x:v>
      </x:c>
      <x:c r="F7" s="75" t="n">
        <x:f>B7-E7</x:f>
        <x:v>15.469000000000001</x:v>
      </x:c>
      <x:c r="G7" s="75" t="n">
        <x:f>SUMIFS('Master-Matrix'!$E$2:$E$161,'Master-Matrix'!$A$2:$A$161,A7)/1000</x:f>
        <x:v>0.2975</x:v>
      </x:c>
      <x:c r="H7" s="75" t="n">
        <x:f>B7+C7</x:f>
        <x:v>29.58856947212</x:v>
      </x:c>
      <x:c r="I7" s="75" t="n">
        <x:f>H7-G7</x:f>
        <x:v>29.29106947212</x:v>
      </x:c>
      <x:c r="J7" s="12" t="str">
        <x:v>Direkte Entlastung ist ein Transferkanal innerhalb des Staatssektors; nicht automatisch vollständig mit den jeweils identifizierten Landeswerten deckungsgleich.</x:v>
      </x:c>
    </x:row>
    <x:row r="8">
      <x:c r="A8" s="12" t="n">
        <x:v>2019</x:v>
      </x:c>
      <x:c r="B8" s="75" t="n">
        <x:v>23.1</x:v>
      </x:c>
      <x:c r="C8" s="75" t="n">
        <x:f>SUMIFS('Master-Matrix'!$C$2:$C$161,'Master-Matrix'!$A$2:$A$161,A8)/1000</x:f>
        <x:v>6.72610013102</x:v>
      </x:c>
      <x:c r="D8" s="16" t="n">
        <x:f>COUNTIFS('Master-Matrix'!$A$2:$A$161,A8,'Master-Matrix'!$C$2:$C$161,"&gt;0")</x:f>
        <x:v>9</x:v>
      </x:c>
      <x:c r="E8" s="75" t="n">
        <x:v>6.314</x:v>
      </x:c>
      <x:c r="F8" s="75" t="n">
        <x:f>B8-E8</x:f>
        <x:v>16.786</x:v>
      </x:c>
      <x:c r="G8" s="75" t="n">
        <x:f>SUMIFS('Master-Matrix'!$E$2:$E$161,'Master-Matrix'!$A$2:$A$161,A8)/1000</x:f>
        <x:v>0.094</x:v>
      </x:c>
      <x:c r="H8" s="75" t="n">
        <x:f>B8+C8</x:f>
        <x:v>29.826100131020002</x:v>
      </x:c>
      <x:c r="I8" s="75" t="n">
        <x:f>H8-G8</x:f>
        <x:v>29.73210013102</x:v>
      </x:c>
      <x:c r="J8" s="12" t="str">
        <x:v>Direkte Entlastung ist ein Transferkanal innerhalb des Staatssektors; nicht automatisch vollständig mit den jeweils identifizierten Landeswerten deckungsgleich.</x:v>
      </x:c>
    </x:row>
    <x:row r="9">
      <x:c r="A9" s="12" t="n">
        <x:v>2020</x:v>
      </x:c>
      <x:c r="B9" s="75" t="n">
        <x:v>22.8</x:v>
      </x:c>
      <x:c r="C9" s="75" t="n">
        <x:f>SUMIFS('Master-Matrix'!$C$2:$C$161,'Master-Matrix'!$A$2:$A$161,A9)/1000</x:f>
        <x:v>3.79252258623</x:v>
      </x:c>
      <x:c r="D9" s="16" t="n">
        <x:f>COUNTIFS('Master-Matrix'!$A$2:$A$161,A9,'Master-Matrix'!$C$2:$C$161,"&gt;0")</x:f>
        <x:v>7</x:v>
      </x:c>
      <x:c r="E9" s="75" t="n">
        <x:v>3.687</x:v>
      </x:c>
      <x:c r="F9" s="75" t="n">
        <x:f>B9-E9</x:f>
        <x:v>19.113</x:v>
      </x:c>
      <x:c r="G9" s="75" t="n">
        <x:f>SUMIFS('Master-Matrix'!$E$2:$E$161,'Master-Matrix'!$A$2:$A$161,A9)/1000</x:f>
        <x:v>0.0581</x:v>
      </x:c>
      <x:c r="H9" s="75" t="n">
        <x:f>B9+C9</x:f>
        <x:v>26.59252258623</x:v>
      </x:c>
      <x:c r="I9" s="75" t="n">
        <x:f>H9-G9</x:f>
        <x:v>26.53442258623</x:v>
      </x:c>
      <x:c r="J9" s="12" t="str">
        <x:v>Direkte Entlastung ist ein Transferkanal innerhalb des Staatssektors; nicht automatisch vollständig mit den jeweils identifizierten Landeswerten deckungsgleich.</x:v>
      </x:c>
    </x:row>
    <x:row r="10">
      <x:c r="A10" s="12" t="n">
        <x:v>2021</x:v>
      </x:c>
      <x:c r="B10" s="75" t="n">
        <x:v>21.7</x:v>
      </x:c>
      <x:c r="C10" s="75" t="n">
        <x:f>SUMIFS('Master-Matrix'!$C$2:$C$161,'Master-Matrix'!$A$2:$A$161,A10)/1000</x:f>
        <x:v>4.586852492479999</x:v>
      </x:c>
      <x:c r="D10" s="16" t="n">
        <x:f>COUNTIFS('Master-Matrix'!$A$2:$A$161,A10,'Master-Matrix'!$C$2:$C$161,"&gt;0")</x:f>
        <x:v>9</x:v>
      </x:c>
      <x:c r="E10" s="75" t="n">
        <x:v>3.017</x:v>
      </x:c>
      <x:c r="F10" s="75" t="n">
        <x:f>B10-E10</x:f>
        <x:v>18.683</x:v>
      </x:c>
      <x:c r="G10" s="75" t="n">
        <x:f>SUMIFS('Master-Matrix'!$E$2:$E$161,'Master-Matrix'!$A$2:$A$161,A10)/1000</x:f>
        <x:v>0.0456</x:v>
      </x:c>
      <x:c r="H10" s="75" t="n">
        <x:f>B10+C10</x:f>
        <x:v>26.286852492479998</x:v>
      </x:c>
      <x:c r="I10" s="75" t="n">
        <x:f>H10-G10</x:f>
        <x:v>26.241252492479997</x:v>
      </x:c>
      <x:c r="J10" s="12" t="str">
        <x:v>Direkte Entlastung ist ein Transferkanal innerhalb des Staatssektors; nicht automatisch vollständig mit den jeweils identifizierten Landeswerten deckungsgleich.</x:v>
      </x:c>
    </x:row>
    <x:row r="11">
      <x:c r="A11" s="12" t="n">
        <x:v>2022</x:v>
      </x:c>
      <x:c r="B11" s="75" t="n">
        <x:v>28.3</x:v>
      </x:c>
      <x:c r="C11" s="75" t="n">
        <x:f>SUMIFS('Master-Matrix'!$C$2:$C$161,'Master-Matrix'!$A$2:$A$161,A11)/1000</x:f>
        <x:v>8.43882176687</x:v>
      </x:c>
      <x:c r="D11" s="16" t="n">
        <x:f>COUNTIFS('Master-Matrix'!$A$2:$A$161,A11,'Master-Matrix'!$C$2:$C$161,"&gt;0")</x:f>
        <x:v>10</x:v>
      </x:c>
      <x:c r="E11" s="75" t="n">
        <x:v>4.622</x:v>
      </x:c>
      <x:c r="F11" s="75" t="n">
        <x:f>B11-E11</x:f>
        <x:v>23.678</x:v>
      </x:c>
      <x:c r="G11" s="75" t="n">
        <x:f>SUMIFS('Master-Matrix'!$E$2:$E$161,'Master-Matrix'!$A$2:$A$161,A11)/1000</x:f>
        <x:v>0.14959999999999998</x:v>
      </x:c>
      <x:c r="H11" s="75" t="n">
        <x:f>B11+C11</x:f>
        <x:v>36.738821766870004</x:v>
      </x:c>
      <x:c r="I11" s="75" t="n">
        <x:f>H11-G11</x:f>
        <x:v>36.589221766870004</x:v>
      </x:c>
      <x:c r="J11" s="12" t="str">
        <x:v>Direkte Entlastung ist ein Transferkanal innerhalb des Staatssektors; nicht automatisch vollständig mit den jeweils identifizierten Landeswerten deckungsgleich.</x:v>
      </x:c>
    </x:row>
    <x:row r="12">
      <x:c r="A12" s="12" t="n">
        <x:v>2023</x:v>
      </x:c>
      <x:c r="B12" s="75" t="n">
        <x:v>29.6</x:v>
      </x:c>
      <x:c r="C12" s="75" t="n">
        <x:f>SUMIFS('Master-Matrix'!$C$2:$C$161,'Master-Matrix'!$A$2:$A$161,A12)/1000</x:f>
        <x:v>9.066726407340001</x:v>
      </x:c>
      <x:c r="D12" s="16" t="n">
        <x:f>COUNTIFS('Master-Matrix'!$A$2:$A$161,A12,'Master-Matrix'!$C$2:$C$161,"&gt;0")</x:f>
        <x:v>8</x:v>
      </x:c>
      <x:c r="E12" s="75" t="n">
        <x:v>3.879</x:v>
      </x:c>
      <x:c r="F12" s="75" t="n">
        <x:f>B12-E12</x:f>
        <x:v>25.721</x:v>
      </x:c>
      <x:c r="G12" s="75" t="n">
        <x:f>SUMIFS('Master-Matrix'!$E$2:$E$161,'Master-Matrix'!$A$2:$A$161,A12)/1000</x:f>
        <x:v>0.162</x:v>
      </x:c>
      <x:c r="H12" s="75" t="n">
        <x:f>B12+C12</x:f>
        <x:v>38.66672640734</x:v>
      </x:c>
      <x:c r="I12" s="75" t="n">
        <x:f>H12-G12</x:f>
        <x:v>38.50472640734</x:v>
      </x:c>
      <x:c r="J12" s="12" t="str">
        <x:v>Direkte Entlastung ist ein Transferkanal innerhalb des Staatssektors; nicht automatisch vollständig mit den jeweils identifizierten Landeswerten deckungsgleich.</x:v>
      </x:c>
    </x:row>
    <x:row r="13">
      <x:c r="A13" s="12" t="n">
        <x:v>2024</x:v>
      </x:c>
      <x:c r="B13" s="75" t="n">
        <x:v>28</x:v>
      </x:c>
      <x:c r="C13" s="75" t="n">
        <x:f>SUMIFS('Master-Matrix'!$C$2:$C$161,'Master-Matrix'!$A$2:$A$161,A13)/1000</x:f>
        <x:v>7.8718145773999995</x:v>
      </x:c>
      <x:c r="D13" s="16" t="n">
        <x:f>COUNTIFS('Master-Matrix'!$A$2:$A$161,A13,'Master-Matrix'!$C$2:$C$161,"&gt;0")</x:f>
        <x:v>7</x:v>
      </x:c>
      <x:c r="E13" s="75" t="n">
        <x:v>1.854</x:v>
      </x:c>
      <x:c r="F13" s="75" t="n">
        <x:f>B13-E13</x:f>
        <x:v>26.146</x:v>
      </x:c>
      <x:c r="G13" s="75" t="n">
        <x:f>SUMIFS('Master-Matrix'!$E$2:$E$161,'Master-Matrix'!$A$2:$A$161,A13)/1000</x:f>
        <x:v>0.0948</x:v>
      </x:c>
      <x:c r="H13" s="75" t="n">
        <x:f>B13+C13</x:f>
        <x:v>35.8718145774</x:v>
      </x:c>
      <x:c r="I13" s="75" t="n">
        <x:f>H13-G13</x:f>
        <x:v>35.7770145774</x:v>
      </x:c>
      <x:c r="J13" s="12" t="str">
        <x:v>Direkte Entlastung ist ein Transferkanal innerhalb des Staatssektors; nicht automatisch vollständig mit den jeweils identifizierten Landeswerten deckungsgleich.</x:v>
      </x:c>
    </x:row>
    <x:row r="14">
      <x:c r="A14" s="12" t="n">
        <x:v>2025</x:v>
      </x:c>
      <x:c r="B14" s="75" t="n">
        <x:v>24.8</x:v>
      </x:c>
      <x:c r="C14" s="75" t="n">
        <x:f>SUMIFS('Master-Matrix'!$C$2:$C$161,'Master-Matrix'!$A$2:$A$161,A14)/1000</x:f>
        <x:v>5.689745396319999</x:v>
      </x:c>
      <x:c r="D14" s="16" t="n">
        <x:f>COUNTIFS('Master-Matrix'!$A$2:$A$161,A14,'Master-Matrix'!$C$2:$C$161,"&gt;0")</x:f>
        <x:v>5</x:v>
      </x:c>
      <x:c r="E14" s="75" t="n">
        <x:v>1.337</x:v>
      </x:c>
      <x:c r="F14" s="75" t="n">
        <x:f>B14-E14</x:f>
        <x:v>23.463</x:v>
      </x:c>
      <x:c r="G14" s="75" t="n">
        <x:f>SUMIFS('Master-Matrix'!$E$2:$E$161,'Master-Matrix'!$A$2:$A$161,A14)/1000</x:f>
        <x:v>0.07759999999999999</x:v>
      </x:c>
      <x:c r="H14" s="75" t="n">
        <x:f>B14+C14</x:f>
        <x:v>30.48974539632</x:v>
      </x:c>
      <x:c r="I14" s="75" t="n">
        <x:f>H14-G14</x:f>
        <x:v>30.41214539632</x:v>
      </x:c>
      <x:c r="J14" s="12" t="str">
        <x:v>Direkte Entlastung ist ein Transferkanal innerhalb des Staatssektors; nicht automatisch vollständig mit den jeweils identifizierten Landeswerten deckungsgleich.</x:v>
      </x:c>
    </x:row>
    <x:row r="15">
      <x:c r="A15" s="12"/>
      <x:c r="B15" s="75"/>
      <x:c r="C15" s="75"/>
      <x:c r="D15" s="16"/>
      <x:c r="E15" s="75"/>
      <x:c r="F15" s="75"/>
      <x:c r="G15" s="75"/>
      <x:c r="H15" s="75"/>
      <x:c r="I15" s="75"/>
      <x:c r="J15" s="12"/>
    </x:row>
    <x:row r="16">
      <x:c r="A16" s="69" t="str">
        <x:v>SUMME</x:v>
      </x:c>
      <x:c r="B16" s="71" t="n">
        <x:f>SUM(B5:B14)</x:f>
        <x:v>242.50000000000003</x:v>
      </x:c>
      <x:c r="C16" s="71" t="n">
        <x:f>SUM(C5:C14)</x:f>
        <x:v>80.83349670982</x:v>
      </x:c>
      <x:c r="D16" s="73" t="n">
        <x:f>SUM(D5:D14)</x:f>
        <x:v>91</x:v>
      </x:c>
      <x:c r="E16" s="71" t="n">
        <x:f>SUM(E5:E14)</x:f>
        <x:v>48.163000000000004</x:v>
      </x:c>
      <x:c r="F16" s="71" t="n">
        <x:f>SUM(F5:F14)</x:f>
        <x:v>194.33700000000002</x:v>
      </x:c>
      <x:c r="G16" s="71" t="n">
        <x:f>SUM(G5:G14)</x:f>
        <x:v>1.4311999999999998</x:v>
      </x:c>
      <x:c r="H16" s="71" t="n">
        <x:f>SUM(H5:H14)</x:f>
        <x:v>323.33349670982</x:v>
      </x:c>
      <x:c r="I16" s="71" t="n">
        <x:f>SUM(I5:I14)</x:f>
        <x:v>321.90229670982</x:v>
      </x:c>
      <x:c r="J16" s="69" t="str">
        <x:v>Die Summenzeile ist keine endgültige gesamtstaatliche Nettokostenrechnung. Sie zeigt nur den bisher quantifizierbaren Konsolidierungsrahmen.</x:v>
      </x:c>
    </x:row>
    <x:row r="18">
      <x:c r="A18" s="77" t="str">
        <x:v>Interpretation der drei zentralen Größen</x:v>
      </x:c>
    </x:row>
    <x:row r="19">
      <x:c r="A19" s="69" t="str">
        <x:v>Naive Addition</x:v>
      </x:c>
      <x:c r="C19" s="12" t="str">
        <x:v>Bundesleistungen + identifizierte Landes-Bruttowerte. Diese Größe ist methodisch zu hoch, sobald Bundesfinanzierungen in Landesausgaben enthalten sind.</x:v>
      </x:c>
    </x:row>
    <x:row r="20">
      <x:c r="A20" s="69" t="str">
        <x:v>Mindestens belegte Bereinigung</x:v>
      </x:c>
      <x:c r="C20" s="12" t="str">
        <x:v>Es werden nur Bundesbeteiligungen abgezogen, die in einzelnen Landesangaben ausdrücklich beziffert sind. Das ist eine Untergrenze der nachweisbaren Überschneidung, keine vollständige Konsolidierung.</x:v>
      </x:c>
    </x:row>
    <x:row r="21">
      <x:c r="A21" s="69" t="str">
        <x:v>48,163 Mrd. € unmittelbare Entlastungen</x:v>
      </x:c>
      <x:c r="C21" s="12" t="str">
        <x:v>Die Bundestagsberichte weisen 2016-2025 insgesamt 48,163 Mrd. € unmittelbare Entlastungen von Ländern/Kommunen aus. Das ist ein zentraler potenzieller Doppelzählungskanal, darf aber nicht pauschal vollständig von den bislang unvollständigen Landeswerten abgezogen werden.</x:v>
      </x:c>
    </x:row>
    <x:row r="22">
      <x:c r="A22" s="69" t="str">
        <x:v>Weitere Überschneidungen</x:v>
      </x:c>
      <x:c r="C22" s="12" t="str">
        <x:v>SGB-II/SGB-XII-Leistungen, KdU, Integrationsleistungen sowie Land-zu-Kommune-Transfers erfordern zusätzliche Zuordnung. Deshalb ist auch die 'mindestens bereinigte' Summe noch keine konsolidierte Gesamtrechnung.</x:v>
      </x:c>
    </x:row>
    <x:row r="24">
      <x:c r="A24" s="79" t="str">
        <x:v>Beispiele für nachweisbare Überschneidungen</x:v>
      </x:c>
    </x:row>
    <x:row r="25">
      <x:c r="A25" s="66" t="str">
        <x:v>Beispiel</x:v>
      </x:c>
      <x:c r="B25" s="66" t="str">
        <x:v>Land/Jahr</x:v>
      </x:c>
      <x:c r="C25" s="66" t="str">
        <x:v>Landes-Bruttoausgaben</x:v>
      </x:c>
      <x:c r="D25" s="66" t="str">
        <x:v>Bundesbeteiligung</x:v>
      </x:c>
      <x:c r="E25" s="66" t="str">
        <x:v>Zuweisung an Kommunen</x:v>
      </x:c>
      <x:c r="F25" s="66" t="str">
        <x:v>Konsequenz</x:v>
      </x:c>
      <x:c r="G25" s="66" t="str"/>
      <x:c r="H25" s="66" t="str"/>
      <x:c r="I25" s="66" t="str"/>
      <x:c r="J25" s="66" t="str"/>
    </x:row>
    <x:row r="26">
      <x:c r="A26" t="str">
        <x:v>1</x:v>
      </x:c>
      <x:c r="B26" t="str">
        <x:v>Schleswig-Holstein 2016</x:v>
      </x:c>
      <x:c r="C26" s="70" t="n">
        <x:v>0.785</x:v>
      </x:c>
      <x:c r="D26" s="70" t="n">
        <x:v>0.278</x:v>
      </x:c>
      <x:c r="E26" s="70" t="n">
        <x:v>0.4</x:v>
      </x:c>
      <x:c r="F26" s="12" t="str">
        <x:v>Landesausgaben enthalten bundesfinanzierte Anteile und zugleich Zahlungen an Kommunen. Bund + Land + Kommune wäre ohne Bereinigung mehrfach gezählt.</x:v>
      </x:c>
      <x:c r="G26" s="12" t="str"/>
      <x:c r="H26" s="12" t="str"/>
      <x:c r="I26" s="12" t="str"/>
      <x:c r="J26" s="12" t="str"/>
    </x:row>
    <x:row r="27">
      <x:c r="A27" t="str">
        <x:v>2</x:v>
      </x:c>
      <x:c r="B27" t="str">
        <x:v>Nordrhein-Westfalen 2019</x:v>
      </x:c>
      <x:c r="C27" s="70" t="n">
        <x:v>2.552</x:v>
      </x:c>
      <x:c r="D27" s="70"/>
      <x:c r="E27" s="70" t="n">
        <x:v>1.599</x:v>
      </x:c>
      <x:c r="F27" s="12" t="str">
        <x:v>Von 2,552 Mrd. € Landesausgaben gingen 1,599 Mrd. € als Zuweisungen an Kommunen. Kommunale Bruttoausgaben dürfen deshalb nicht nochmals vollständig addiert werden.</x:v>
      </x:c>
      <x:c r="G27" s="12" t="str"/>
      <x:c r="H27" s="12" t="str"/>
      <x:c r="I27" s="12" t="str"/>
      <x:c r="J27" s="12" t="str"/>
    </x:row>
    <x:row r="29">
      <x:c r="A29" s="66" t="str">
        <x:v>Quelle</x:v>
      </x:c>
      <x:c r="B29" s="66" t="str">
        <x:v>Zeitraum</x:v>
      </x:c>
      <x:c r="C29" s="66" t="str">
        <x:v>Beleg</x:v>
      </x:c>
      <x:c r="D29" s="66" t="str">
        <x:v>URL</x:v>
      </x:c>
    </x:row>
    <x:row r="30">
      <x:c r="A30" s="12" t="str">
        <x:v>BT-Drs. 20/11546</x:v>
      </x:c>
      <x:c r="B30" s="12" t="str">
        <x:v>2016-2022</x:v>
      </x:c>
      <x:c r="C30" s="12" t="str">
        <x:v>Unmittelbare Entlastungen: 9,341 / 6,581 / 7,531 / 6,314 / 3,687 / 3,017 / 4,622 Mrd. €</x:v>
      </x:c>
      <x:c r="D30" s="12" t="str">
        <x:v>https://dserver.bundestag.de/btd/20/115/2011546.pdf</x:v>
      </x:c>
    </x:row>
    <x:row r="31">
      <x:c r="A31" s="12" t="str">
        <x:v>BT-Drs. 20/11546</x:v>
      </x:c>
      <x:c r="B31" s="12" t="str">
        <x:v>2023</x:v>
      </x:c>
      <x:c r="C31" s="12" t="str">
        <x:v>Unmittelbare Entlastungen: 3,879 Mrd. €</x:v>
      </x:c>
      <x:c r="D31" s="12" t="str">
        <x:v>https://dserver.bundestag.de/btd/20/115/2011546.pdf</x:v>
      </x:c>
    </x:row>
    <x:row r="32">
      <x:c r="A32" s="12" t="str">
        <x:v>BT-Drs. 21/330</x:v>
      </x:c>
      <x:c r="B32" s="12" t="str">
        <x:v>2024</x:v>
      </x:c>
      <x:c r="C32" s="12" t="str">
        <x:v>Unmittelbare Entlastungen: 1,854 Mrd. €</x:v>
      </x:c>
      <x:c r="D32" s="12" t="str">
        <x:v>https://dserver.bundestag.de/btd/21/003/2100330.pdf</x:v>
      </x:c>
    </x:row>
    <x:row r="33">
      <x:c r="A33" s="12" t="str">
        <x:v>BT-Drs. 21/6280</x:v>
      </x:c>
      <x:c r="B33" s="12" t="str">
        <x:v>2025</x:v>
      </x:c>
      <x:c r="C33" s="12" t="str">
        <x:v>Unmittelbare Entlastungen: 1,337 Mrd. €; Bundesleistungen gesamt 2016-2025</x:v>
      </x:c>
      <x:c r="D33" s="12" t="str">
        <x:v>https://dserver.bundestag.de/btd/21/062/2106280.pdf</x:v>
      </x:c>
    </x:row>
  </x:sheetData>
  <x:mergeCells>
    <x:mergeCell ref="A1:J1"/>
    <x:mergeCell ref="A2:J2"/>
    <x:mergeCell ref="A18:J18"/>
    <x:mergeCell ref="A19:B19"/>
    <x:mergeCell ref="C19:J19"/>
    <x:mergeCell ref="A20:B20"/>
    <x:mergeCell ref="C20:J20"/>
    <x:mergeCell ref="A21:B21"/>
    <x:mergeCell ref="C21:J21"/>
    <x:mergeCell ref="A22:B22"/>
    <x:mergeCell ref="C22:J22"/>
    <x:mergeCell ref="A24:J24"/>
    <x:mergeCell ref="F26:J26"/>
    <x:mergeCell ref="F27:J27"/>
  </x:mergeCells>
  <x:pageMargins left="0.7" right="0.7" top="0.75" bottom="0.75" header="0.3" footer="0.3"/>
  <x:drawing xmlns:r="http://schemas.openxmlformats.org/officeDocument/2006/relationships" r:id="R1e5f854b98fd4363"/>
</x:worksheet>
</file>

<file path=xl/worksheets/sheet7.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0" hidden="0" customWidth="1"/>
    <x:col min="2" max="2" width="20" hidden="0" customWidth="1"/>
    <x:col min="3" max="3" width="65" hidden="0" customWidth="1"/>
    <x:col min="4" max="4" width="70" hidden="0" customWidth="1"/>
    <x:col min="5" max="5" width="29" hidden="0" customWidth="1"/>
    <x:col min="6" max="6" width="26" hidden="0" customWidth="1"/>
    <x:col min="7" max="7" width="28" hidden="0" customWidth="1"/>
    <x:col min="8" max="8" width="18" hidden="0" customWidth="1"/>
    <x:col min="9" max="9" width="35" hidden="0" customWidth="1"/>
    <x:col min="10" max="10" width="18" hidden="0" customWidth="1"/>
    <x:col min="11" max="11" width="55" hidden="0" customWidth="1"/>
    <x:col min="12" max="12" width="20" hidden="0" customWidth="1"/>
    <x:col min="13" max="13" width="18" hidden="0" customWidth="1"/>
  </x:cols>
  <x:sheetData>
    <x:row r="1">
      <x:c r="A1" s="93" t="str">
        <x:v>Kommunale Ebene und Asylbewerberleistungsgesetz 2016-2025</x:v>
      </x:c>
      <x:c r="B1" s="12"/>
      <x:c r="C1" s="12"/>
      <x:c r="D1" s="12"/>
      <x:c r="E1" s="12"/>
      <x:c r="F1" s="12"/>
      <x:c r="G1" s="12"/>
      <x:c r="H1" s="12"/>
      <x:c r="I1" s="12"/>
      <x:c r="J1" s="12"/>
      <x:c r="K1" s="12"/>
    </x:row>
    <x:row r="2">
      <x:c r="A2" s="12" t="str">
        <x:v>Wichtig: AsylbLG-Ausgaben sind Ausgaben der zuständigen Träger und keine zusätzliche kommunale Kostenposition, die pauschal auf Landesausgaben aufgeschlagen werden darf. In vielen Ländern werden kommunale Ausgaben vom Land erstattet und/oder aus Bundesmitteln mitfinanziert.</x:v>
      </x:c>
      <x:c r="B2" s="12"/>
      <x:c r="C2" s="12"/>
      <x:c r="D2" s="12"/>
      <x:c r="E2" s="12"/>
      <x:c r="F2" s="12"/>
      <x:c r="G2" s="12"/>
      <x:c r="H2" s="12"/>
      <x:c r="I2" s="12"/>
      <x:c r="J2" s="12"/>
      <x:c r="K2" s="12"/>
    </x:row>
    <x:row r="3">
      <x:c r="A3" s="12"/>
      <x:c r="B3" s="12"/>
      <x:c r="C3" s="12"/>
      <x:c r="D3" s="12"/>
      <x:c r="E3" s="12"/>
      <x:c r="F3" s="12"/>
      <x:c r="G3" s="12"/>
      <x:c r="H3" s="12"/>
      <x:c r="I3" s="12"/>
      <x:c r="J3" s="12"/>
      <x:c r="K3" s="12"/>
    </x:row>
    <x:row r="4">
      <x:c r="A4" s="88" t="str">
        <x:v>Jahr</x:v>
      </x:c>
      <x:c r="B4" s="88" t="str">
        <x:v>AsylbLG Brutto Deutschland (Mrd. €)</x:v>
      </x:c>
      <x:c r="C4" s="88" t="str">
        <x:v>davon örtliche Träger (Mrd. €)</x:v>
      </x:c>
      <x:c r="D4" s="88" t="str">
        <x:v>davon überörtliche Träger (Mrd. €)</x:v>
      </x:c>
      <x:c r="E4" s="88" t="str">
        <x:v>explizit identifizierte Land→Kommune-Zuweisungen in Matrix (Mrd. €)</x:v>
      </x:c>
      <x:c r="F4" s="88" t="str">
        <x:v>unmittelbare Bundesentlastung Länder/Kommunen (Mrd. €)</x:v>
      </x:c>
      <x:c r="G4" s="88" t="str">
        <x:v>AsylbLG + Land→Kommune naive Zusatzsumme (Mrd. €)</x:v>
      </x:c>
      <x:c r="H4" s="88" t="str">
        <x:v>Konsolidierungsstatus</x:v>
      </x:c>
      <x:c r="I4" s="88" t="str">
        <x:v>Quelle AsylbLG</x:v>
      </x:c>
      <x:c r="J4" s="88" t="str">
        <x:v>Quelle Bund</x:v>
      </x:c>
      <x:c r="K4" s="88" t="str">
        <x:v>Hinweis</x:v>
      </x:c>
      <x:c r="L4" s="114" t="str">
        <x:v>AsylbLG Netto (Mrd. €)</x:v>
      </x:c>
      <x:c r="M4" s="114" t="str">
        <x:v>Einnahmen (Mrd. €)</x:v>
      </x:c>
    </x:row>
    <x:row r="5">
      <x:c r="A5" s="12" t="n">
        <x:v>2016</x:v>
      </x:c>
      <x:c r="B5" s="75" t="n">
        <x:v>9.415839</x:v>
      </x:c>
      <x:c r="C5" s="75" t="n">
        <x:v>6.28002</x:v>
      </x:c>
      <x:c r="D5" s="75" t="n">
        <x:v>3.135818</x:v>
      </x:c>
      <x:c r="E5" s="75" t="n">
        <x:f>SUMIFS('Master-Matrix'!$F$2:$F$161,'Master-Matrix'!$A$2:$A$161,A5)/1000</x:f>
        <x:v>4.3324</x:v>
      </x:c>
      <x:c r="F5" s="75" t="n">
        <x:v>9.341</x:v>
      </x:c>
      <x:c r="G5" s="75" t="n">
        <x:f>B5+E5</x:f>
        <x:v>13.748239</x:v>
      </x:c>
      <x:c r="H5" s="12" t="str">
        <x:v>nicht additiv</x:v>
      </x:c>
      <x:c r="I5" s="12" t="str">
        <x:v>Destatis GENESIS / Asylbewerberleistungsstatistik</x:v>
      </x:c>
      <x:c r="J5" s="12" t="str">
        <x:v>BT-Bericht 2016</x:v>
      </x:c>
      <x:c r="K5" s="12" t="str">
        <x:v>AsylbLG ist Bestandteil der Ausgaben von Ländern/Kommunen; Land→Kommune-Zahlungen sind Transfers innerhalb des Staatssektors.</x:v>
      </x:c>
      <x:c r="L5" s="70" t="n">
        <x:v>9.234622</x:v>
      </x:c>
      <x:c r="M5" s="70" t="n">
        <x:v>0.181217</x:v>
      </x:c>
    </x:row>
    <x:row r="6">
      <x:c r="A6" s="12" t="n">
        <x:v>2017</x:v>
      </x:c>
      <x:c r="B6" s="75" t="n">
        <x:v>5.901359</x:v>
      </x:c>
      <x:c r="C6" s="75" t="n">
        <x:v>4.191583</x:v>
      </x:c>
      <x:c r="D6" s="75" t="n">
        <x:v>1.709778</x:v>
      </x:c>
      <x:c r="E6" s="75" t="n">
        <x:f>SUMIFS('Master-Matrix'!$F$2:$F$161,'Master-Matrix'!$A$2:$A$161,A6)/1000</x:f>
        <x:v>3.4428</x:v>
      </x:c>
      <x:c r="F6" s="75" t="n">
        <x:v>6.581</x:v>
      </x:c>
      <x:c r="G6" s="75" t="n">
        <x:f>B6+E6</x:f>
        <x:v>9.344159000000001</x:v>
      </x:c>
      <x:c r="H6" s="12" t="str">
        <x:v>nicht additiv</x:v>
      </x:c>
      <x:c r="I6" s="12" t="str">
        <x:v>Destatis GENESIS / Asylbewerberleistungsstatistik</x:v>
      </x:c>
      <x:c r="J6" s="12" t="str">
        <x:v>BT-Bericht 2017</x:v>
      </x:c>
      <x:c r="K6" s="12" t="str">
        <x:v>AsylbLG ist Bestandteil der Ausgaben von Ländern/Kommunen; Land→Kommune-Zahlungen sind Transfers innerhalb des Staatssektors.</x:v>
      </x:c>
      <x:c r="L6" s="70" t="n">
        <x:v>5.629519</x:v>
      </x:c>
      <x:c r="M6" s="70" t="n">
        <x:v>0.27184</x:v>
      </x:c>
    </x:row>
    <x:row r="7">
      <x:c r="A7" s="12" t="n">
        <x:v>2018</x:v>
      </x:c>
      <x:c r="B7" s="75" t="n">
        <x:v>4.866726</x:v>
      </x:c>
      <x:c r="C7" s="75" t="n">
        <x:v>3.400991</x:v>
      </x:c>
      <x:c r="D7" s="75" t="n">
        <x:v>1.465736</x:v>
      </x:c>
      <x:c r="E7" s="75" t="n">
        <x:f>SUMIFS('Master-Matrix'!$F$2:$F$161,'Master-Matrix'!$A$2:$A$161,A7)/1000</x:f>
        <x:v>1.6353</x:v>
      </x:c>
      <x:c r="F7" s="75" t="n">
        <x:v>7.531</x:v>
      </x:c>
      <x:c r="G7" s="75" t="n">
        <x:f>B7+E7</x:f>
        <x:v>6.502026</x:v>
      </x:c>
      <x:c r="H7" s="12" t="str">
        <x:v>nicht additiv</x:v>
      </x:c>
      <x:c r="I7" s="12" t="str">
        <x:v>Destatis GENESIS / Asylbewerberleistungsstatistik</x:v>
      </x:c>
      <x:c r="J7" s="12" t="str">
        <x:v>BT-Bericht 2018</x:v>
      </x:c>
      <x:c r="K7" s="12" t="str">
        <x:v>AsylbLG ist Bestandteil der Ausgaben von Ländern/Kommunen; Land→Kommune-Zahlungen sind Transfers innerhalb des Staatssektors.</x:v>
      </x:c>
      <x:c r="L7" s="70" t="n">
        <x:v>4.661747</x:v>
      </x:c>
      <x:c r="M7" s="70" t="n">
        <x:v>0.204978</x:v>
      </x:c>
    </x:row>
    <x:row r="8">
      <x:c r="A8" s="12" t="n">
        <x:v>2019</x:v>
      </x:c>
      <x:c r="B8" s="75" t="n">
        <x:v>4.402888</x:v>
      </x:c>
      <x:c r="C8" s="75" t="n">
        <x:v>3.129284</x:v>
      </x:c>
      <x:c r="D8" s="75" t="n">
        <x:v>1.273604</x:v>
      </x:c>
      <x:c r="E8" s="75" t="n">
        <x:f>SUMIFS('Master-Matrix'!$F$2:$F$161,'Master-Matrix'!$A$2:$A$161,A8)/1000</x:f>
        <x:v>1.8607</x:v>
      </x:c>
      <x:c r="F8" s="75" t="n">
        <x:v>6.314</x:v>
      </x:c>
      <x:c r="G8" s="75" t="n">
        <x:f>B8+E8</x:f>
        <x:v>6.263588</x:v>
      </x:c>
      <x:c r="H8" s="12" t="str">
        <x:v>nicht additiv</x:v>
      </x:c>
      <x:c r="I8" s="12" t="str">
        <x:v>Destatis GENESIS / Asylbewerberleistungsstatistik</x:v>
      </x:c>
      <x:c r="J8" s="12" t="str">
        <x:v>BT-Bericht 2019</x:v>
      </x:c>
      <x:c r="K8" s="12" t="str">
        <x:v>AsylbLG ist Bestandteil der Ausgaben von Ländern/Kommunen; Land→Kommune-Zahlungen sind Transfers innerhalb des Staatssektors.</x:v>
      </x:c>
      <x:c r="L8" s="70" t="n">
        <x:v>4.274058</x:v>
      </x:c>
      <x:c r="M8" s="70" t="n">
        <x:v>0.12883</x:v>
      </x:c>
    </x:row>
    <x:row r="9">
      <x:c r="A9" s="12" t="n">
        <x:v>2020</x:v>
      </x:c>
      <x:c r="B9" s="75" t="n">
        <x:v>4.194558</x:v>
      </x:c>
      <x:c r="C9" s="75" t="n">
        <x:v>2.97037</x:v>
      </x:c>
      <x:c r="D9" s="75" t="n">
        <x:v>1.224188</x:v>
      </x:c>
      <x:c r="E9" s="75" t="n">
        <x:f>SUMIFS('Master-Matrix'!$F$2:$F$161,'Master-Matrix'!$A$2:$A$161,A9)/1000</x:f>
        <x:v>0.975</x:v>
      </x:c>
      <x:c r="F9" s="75" t="n">
        <x:v>3.687</x:v>
      </x:c>
      <x:c r="G9" s="75" t="n">
        <x:f>B9+E9</x:f>
        <x:v>5.169557999999999</x:v>
      </x:c>
      <x:c r="H9" s="12" t="str">
        <x:v>nicht additiv</x:v>
      </x:c>
      <x:c r="I9" s="12" t="str">
        <x:v>Destatis GENESIS / Asylbewerberleistungsstatistik</x:v>
      </x:c>
      <x:c r="J9" s="12" t="str">
        <x:v>BT-Bericht 2020</x:v>
      </x:c>
      <x:c r="K9" s="12" t="str">
        <x:v>AsylbLG ist Bestandteil der Ausgaben von Ländern/Kommunen; Land→Kommune-Zahlungen sind Transfers innerhalb des Staatssektors.</x:v>
      </x:c>
      <x:c r="L9" s="70" t="n">
        <x:v>4.053776</x:v>
      </x:c>
      <x:c r="M9" s="70" t="n">
        <x:v>0.140781</x:v>
      </x:c>
    </x:row>
    <x:row r="10">
      <x:c r="A10" s="12" t="n">
        <x:v>2021</x:v>
      </x:c>
      <x:c r="B10" s="75" t="n">
        <x:v>4.266799</x:v>
      </x:c>
      <x:c r="C10" s="75" t="n">
        <x:v>2.93364</x:v>
      </x:c>
      <x:c r="D10" s="75" t="n">
        <x:v>1.33316</x:v>
      </x:c>
      <x:c r="E10" s="75" t="n">
        <x:f>SUMIFS('Master-Matrix'!$F$2:$F$161,'Master-Matrix'!$A$2:$A$161,A10)/1000</x:f>
        <x:v>0.988</x:v>
      </x:c>
      <x:c r="F10" s="75" t="n">
        <x:v>3.017</x:v>
      </x:c>
      <x:c r="G10" s="75" t="n">
        <x:f>B10+E10</x:f>
        <x:v>5.254799</x:v>
      </x:c>
      <x:c r="H10" s="12" t="str">
        <x:v>nicht additiv</x:v>
      </x:c>
      <x:c r="I10" s="12" t="str">
        <x:v>Destatis GENESIS / Asylbewerberleistungsstatistik</x:v>
      </x:c>
      <x:c r="J10" s="12" t="str">
        <x:v>BT-Bericht 2021</x:v>
      </x:c>
      <x:c r="K10" s="12" t="str">
        <x:v>AsylbLG ist Bestandteil der Ausgaben von Ländern/Kommunen; Land→Kommune-Zahlungen sind Transfers innerhalb des Staatssektors.</x:v>
      </x:c>
      <x:c r="L10" s="70" t="n">
        <x:v>4.120775</x:v>
      </x:c>
      <x:c r="M10" s="70" t="n">
        <x:v>0.146024</x:v>
      </x:c>
    </x:row>
    <x:row r="11">
      <x:c r="A11" s="12" t="n">
        <x:v>2022</x:v>
      </x:c>
      <x:c r="B11" s="75" t="n">
        <x:v>6.479756</x:v>
      </x:c>
      <x:c r="C11" s="75" t="n">
        <x:v>4.624059</x:v>
      </x:c>
      <x:c r="D11" s="75" t="n">
        <x:v>1.855697</x:v>
      </x:c>
      <x:c r="E11" s="75" t="n">
        <x:f>SUMIFS('Master-Matrix'!$F$2:$F$161,'Master-Matrix'!$A$2:$A$161,A11)/1000</x:f>
        <x:v>3.8482</x:v>
      </x:c>
      <x:c r="F11" s="75" t="n">
        <x:v>4.622</x:v>
      </x:c>
      <x:c r="G11" s="75" t="n">
        <x:f>B11+E11</x:f>
        <x:v>10.327956</x:v>
      </x:c>
      <x:c r="H11" s="12" t="str">
        <x:v>nicht additiv</x:v>
      </x:c>
      <x:c r="I11" s="12" t="str">
        <x:v>Destatis GENESIS / Asylbewerberleistungsstatistik</x:v>
      </x:c>
      <x:c r="J11" s="12" t="str">
        <x:v>BT-Bericht 2022</x:v>
      </x:c>
      <x:c r="K11" s="12" t="str">
        <x:v>AsylbLG ist Bestandteil der Ausgaben von Ländern/Kommunen; Land→Kommune-Zahlungen sind Transfers innerhalb des Staatssektors.</x:v>
      </x:c>
      <x:c r="L11" s="70" t="n">
        <x:v>6.172892</x:v>
      </x:c>
      <x:c r="M11" s="70" t="n">
        <x:v>0.306864</x:v>
      </x:c>
    </x:row>
    <x:row r="12">
      <x:c r="A12" s="12" t="n">
        <x:v>2023</x:v>
      </x:c>
      <x:c r="B12" s="75" t="n">
        <x:v>6.290114</x:v>
      </x:c>
      <x:c r="C12" s="75" t="n">
        <x:v>4.221609</x:v>
      </x:c>
      <x:c r="D12" s="75" t="n">
        <x:v>2.068505</x:v>
      </x:c>
      <x:c r="E12" s="75" t="n">
        <x:f>SUMIFS('Master-Matrix'!$F$2:$F$161,'Master-Matrix'!$A$2:$A$161,A12)/1000</x:f>
        <x:v>3.0206999999999997</x:v>
      </x:c>
      <x:c r="F12" s="75" t="n">
        <x:v>3.879</x:v>
      </x:c>
      <x:c r="G12" s="75" t="n">
        <x:f>B12+E12</x:f>
        <x:v>9.310814</x:v>
      </x:c>
      <x:c r="H12" s="12" t="str">
        <x:v>nicht additiv</x:v>
      </x:c>
      <x:c r="I12" s="12" t="str">
        <x:v>Destatis GENESIS / Asylbewerberleistungsstatistik</x:v>
      </x:c>
      <x:c r="J12" s="12" t="str">
        <x:v>BT-Bericht 2023</x:v>
      </x:c>
      <x:c r="K12" s="12" t="str">
        <x:v>AsylbLG ist Bestandteil der Ausgaben von Ländern/Kommunen; Land→Kommune-Zahlungen sind Transfers innerhalb des Staatssektors.</x:v>
      </x:c>
      <x:c r="L12" s="70" t="n">
        <x:v>5.981308</x:v>
      </x:c>
      <x:c r="M12" s="70" t="n">
        <x:v>0.308806</x:v>
      </x:c>
    </x:row>
    <x:row r="13">
      <x:c r="A13" s="12" t="n">
        <x:v>2024</x:v>
      </x:c>
      <x:c r="B13" s="75" t="n">
        <x:v>6.718465</x:v>
      </x:c>
      <x:c r="C13" s="75" t="n">
        <x:v>4.470757</x:v>
      </x:c>
      <x:c r="D13" s="75" t="n">
        <x:v>2.24771</x:v>
      </x:c>
      <x:c r="E13" s="75" t="n">
        <x:f>SUMIFS('Master-Matrix'!$F$2:$F$161,'Master-Matrix'!$A$2:$A$161,A13)/1000</x:f>
        <x:v>2.2099</x:v>
      </x:c>
      <x:c r="F13" s="75" t="n">
        <x:v>1.854</x:v>
      </x:c>
      <x:c r="G13" s="75" t="n">
        <x:f>B13+E13</x:f>
        <x:v>8.928365</x:v>
      </x:c>
      <x:c r="H13" s="12" t="str">
        <x:v>nicht additiv</x:v>
      </x:c>
      <x:c r="I13" s="12" t="str">
        <x:v>Destatis GENESIS / Asylbewerberleistungsstatistik</x:v>
      </x:c>
      <x:c r="J13" s="12" t="str">
        <x:v>BT-Bericht 2024</x:v>
      </x:c>
      <x:c r="K13" s="12" t="str">
        <x:v>AsylbLG ist Bestandteil der Ausgaben von Ländern/Kommunen; Land→Kommune-Zahlungen sind Transfers innerhalb des Staatssektors.</x:v>
      </x:c>
      <x:c r="L13" s="70" t="n">
        <x:v>6.423134</x:v>
      </x:c>
      <x:c r="M13" s="70" t="n">
        <x:v>0.295331</x:v>
      </x:c>
    </x:row>
    <x:row r="14">
      <x:c r="A14" s="12" t="n">
        <x:v>2025</x:v>
      </x:c>
      <x:c r="B14" s="75" t="n">
        <x:v>6.164348</x:v>
      </x:c>
      <x:c r="C14" s="75" t="n">
        <x:v>4.085175</x:v>
      </x:c>
      <x:c r="D14" s="75" t="n">
        <x:v>2.079175</x:v>
      </x:c>
      <x:c r="E14" s="75" t="n">
        <x:f>SUMIFS('Master-Matrix'!$F$2:$F$161,'Master-Matrix'!$A$2:$A$161,A14)/1000</x:f>
        <x:v>2.1868000000000003</x:v>
      </x:c>
      <x:c r="F14" s="75" t="n">
        <x:v>1.337</x:v>
      </x:c>
      <x:c r="G14" s="75" t="n">
        <x:f>B14+E14</x:f>
        <x:v>8.351148</x:v>
      </x:c>
      <x:c r="H14" s="12" t="str">
        <x:v>nicht additiv</x:v>
      </x:c>
      <x:c r="I14" s="12" t="str">
        <x:v>Destatis GENESIS / Asylbewerberleistungsstatistik</x:v>
      </x:c>
      <x:c r="J14" s="12" t="str">
        <x:v>BT-Bericht 2025</x:v>
      </x:c>
      <x:c r="K14" s="12" t="str">
        <x:v>AsylbLG ist Bestandteil der Ausgaben von Ländern/Kommunen; Land→Kommune-Zahlungen sind Transfers innerhalb des Staatssektors.</x:v>
      </x:c>
      <x:c r="L14" s="70" t="n">
        <x:v>5.904776</x:v>
      </x:c>
      <x:c r="M14" s="70" t="n">
        <x:v>0.259572</x:v>
      </x:c>
    </x:row>
    <x:row r="15">
      <x:c r="A15" s="12"/>
      <x:c r="B15" s="75"/>
      <x:c r="C15" s="75"/>
      <x:c r="D15" s="75"/>
      <x:c r="E15" s="75"/>
      <x:c r="F15" s="75"/>
      <x:c r="G15" s="75"/>
      <x:c r="H15" s="12"/>
      <x:c r="I15" s="12"/>
      <x:c r="J15" s="12"/>
      <x:c r="K15" s="12"/>
      <x:c r="L15" s="70"/>
      <x:c r="M15" s="70"/>
    </x:row>
    <x:row r="16">
      <x:c r="A16" s="91" t="str">
        <x:v>SUMME</x:v>
      </x:c>
      <x:c r="B16" s="92" t="n">
        <x:f>SUM(B5:B14)</x:f>
        <x:v>58.70085200000001</x:v>
      </x:c>
      <x:c r="C16" s="92" t="n">
        <x:f>SUM(C5:C14)</x:f>
        <x:v>40.307488</x:v>
      </x:c>
      <x:c r="D16" s="92" t="n">
        <x:f>SUM(D5:D14)</x:f>
        <x:v>18.393371</x:v>
      </x:c>
      <x:c r="E16" s="92" t="n">
        <x:f>SUM(E5:E14)</x:f>
        <x:v>24.4998</x:v>
      </x:c>
      <x:c r="F16" s="92" t="n">
        <x:f>SUM(F5:F14)</x:f>
        <x:v>48.163000000000004</x:v>
      </x:c>
      <x:c r="G16" s="92" t="n">
        <x:f>SUM(G5:G14)</x:f>
        <x:v>83.200652</x:v>
      </x:c>
      <x:c r="H16" s="91" t="str"/>
      <x:c r="I16" s="91" t="str"/>
      <x:c r="J16" s="91" t="str"/>
      <x:c r="K16" s="91" t="str">
        <x:v>Die Summen zeigen Größenordnungen und Überschneidungen, nicht eine eigenständige zusätzliche Kommunalkostenrechnung.</x:v>
      </x:c>
      <x:c r="L16" s="70" t="n">
        <x:f>SUM(L5:L14)</x:f>
        <x:v>56.45660699999999</x:v>
      </x:c>
      <x:c r="M16" s="70" t="n">
        <x:f>SUM(M5:M14)</x:f>
        <x:v>2.244243</x:v>
      </x:c>
    </x:row>
    <x:row r="18">
      <x:c r="A18" s="95" t="str">
        <x:v>Was die kommunale Ebene für die 400-Mrd.-Rechnung bedeutet</x:v>
      </x:c>
    </x:row>
    <x:row r="19">
      <x:c r="A19" s="91" t="str">
        <x:v>1. AsylbLG 2016-2025</x:v>
      </x:c>
      <x:c r="B19" s="91"/>
      <x:c r="C19" s="12" t="str">
        <x:v>Die Bruttoausgaben nach AsylbLG summieren sich auf rund 58,701 Mrd. €. Diese Summe ist real, aber sie ist nicht zusätzlich zu Landes- und Kommunalhaushalten zu verstehen. Sie beschreibt gerade deren gesetzliche Leistungsausgaben.</x:v>
      </x:c>
      <x:c r="D19" s="12"/>
      <x:c r="E19" s="12"/>
      <x:c r="F19" s="12"/>
      <x:c r="G19" s="12"/>
      <x:c r="H19" s="12"/>
      <x:c r="I19" s="12"/>
      <x:c r="J19" s="12"/>
      <x:c r="K19" s="12"/>
    </x:row>
    <x:row r="20">
      <x:c r="A20" s="91" t="str">
        <x:v>2. Örtliche Träger 2021-2025</x:v>
      </x:c>
      <x:c r="B20" s="91"/>
      <x:c r="C20" s="12" t="str">
        <x:v>Für 2021-2025 weist Destatis 20,335 Mrd. € bei örtlichen Trägern aus. Auch diese Ausgaben werden je nach Land ganz oder teilweise über Landeserstattungen und Bundesentlastungen refinanziert.</x:v>
      </x:c>
      <x:c r="D20" s="12"/>
      <x:c r="E20" s="12"/>
      <x:c r="F20" s="12"/>
      <x:c r="G20" s="12"/>
      <x:c r="H20" s="12"/>
      <x:c r="I20" s="12"/>
      <x:c r="J20" s="12"/>
      <x:c r="K20" s="12"/>
    </x:row>
    <x:row r="21">
      <x:c r="A21" s="91" t="str">
        <x:v>3. Land→Kommune</x:v>
      </x:c>
      <x:c r="B21" s="91"/>
      <x:c r="C21" s="12" t="str">
        <x:v>Die Master-Matrix enthält bereits ausdrücklich genannte Zuweisungen der Länder an Kommunen. Werden anschließend kommunale Bruttoausgaben addiert, ohne diese Transfers zu eliminieren, entsteht eine Doppelzählung.</x:v>
      </x:c>
      <x:c r="D21" s="12"/>
      <x:c r="E21" s="12"/>
      <x:c r="F21" s="12"/>
      <x:c r="G21" s="12"/>
      <x:c r="H21" s="12"/>
      <x:c r="I21" s="12"/>
      <x:c r="J21" s="12"/>
      <x:c r="K21" s="12"/>
    </x:row>
    <x:row r="22">
      <x:c r="A22" s="91" t="str">
        <x:v>4. Konsequenz</x:v>
      </x:c>
      <x:c r="B22" s="91"/>
      <x:c r="C22" s="12" t="str">
        <x:v>Ein separater kommunaler Block kann nur aus originären kommunalen Eigenmitteln gebildet werden. Dafür bräuchte man bundesweit konsistente Daten zu kommunalen Bruttoausgaben minus Landes-/Bundeserstattungen. Eine solche einheitliche Reihe liegt in den geprüften Quellen bislang nicht vor.</x:v>
      </x:c>
      <x:c r="D22" s="12"/>
      <x:c r="E22" s="12"/>
      <x:c r="F22" s="12"/>
      <x:c r="G22" s="12"/>
      <x:c r="H22" s="12"/>
      <x:c r="I22" s="12"/>
      <x:c r="J22" s="12"/>
      <x:c r="K22" s="12"/>
    </x:row>
    <x:row r="24">
      <x:c r="A24" s="88" t="str">
        <x:v>Quelle</x:v>
      </x:c>
      <x:c r="B24" s="88" t="str">
        <x:v>Zeitraum</x:v>
      </x:c>
      <x:c r="C24" s="88" t="str">
        <x:v>Kernaussage</x:v>
      </x:c>
      <x:c r="D24" s="88" t="str">
        <x:v>URL</x:v>
      </x:c>
    </x:row>
    <x:row r="25">
      <x:c r="A25" s="12" t="str">
        <x:v>Destatis Asylbewerberleistungsstatistik</x:v>
      </x:c>
      <x:c r="B25" s="12" t="str">
        <x:v>2016-2024</x:v>
      </x:c>
      <x:c r="C25" s="12" t="str">
        <x:v>Nationale Bruttoausgaben AsylbLG; 2016 9,416 Mrd. € bis 2024 6,718 Mrd. €.</x:v>
      </x:c>
      <x:c r="D25" s="12" t="str">
        <x:v>https://www.destatis.de/DE/Themen/Gesellschaft-Umwelt/Soziales/Asylbewerberleistungen/Tabellen/liste-ausgaben-einnahmen-ew.html</x:v>
      </x:c>
    </x:row>
    <x:row r="26">
      <x:c r="A26" s="12" t="str">
        <x:v>Destatis GENESIS 22211-0012</x:v>
      </x:c>
      <x:c r="B26" s="12" t="str">
        <x:v>2021-2025</x:v>
      </x:c>
      <x:c r="C26" s="12" t="str">
        <x:v>Bruttoausgaben nach Bundesland sowie örtlichen/überörtlichen Trägern; 2025 insgesamt 6,164 Mrd. €.</x:v>
      </x:c>
      <x:c r="D26" s="12" t="str">
        <x:v>22211-0012_de(1).csv</x:v>
      </x:c>
    </x:row>
    <x:row r="27">
      <x:c r="A27" s="12" t="str">
        <x:v>Bundestagsberichte</x:v>
      </x:c>
      <x:c r="B27" s="12" t="str">
        <x:v>2016-2025</x:v>
      </x:c>
      <x:c r="C27" s="12" t="str">
        <x:v>Bundesentlastungen und Weiterleitungen zwischen staatlichen Ebenen.</x:v>
      </x:c>
      <x:c r="D27" s="12" t="str">
        <x:v>Projektquellen / Bundestagsdrucksachen</x:v>
      </x:c>
    </x:row>
  </x:sheetData>
  <x:mergeCells>
    <x:mergeCell ref="A1:K1"/>
    <x:mergeCell ref="A2:K2"/>
    <x:mergeCell ref="A18:K18"/>
    <x:mergeCell ref="A19:B19"/>
    <x:mergeCell ref="C19:K19"/>
    <x:mergeCell ref="A20:B20"/>
    <x:mergeCell ref="C20:K20"/>
    <x:mergeCell ref="A21:B21"/>
    <x:mergeCell ref="C21:K21"/>
    <x:mergeCell ref="A22:B22"/>
    <x:mergeCell ref="C22:K22"/>
  </x:mergeCells>
  <x:pageMargins left="0.7" right="0.7" top="0.75" bottom="0.75" header="0.3" footer="0.3"/>
</x:worksheet>
</file>

<file path=xl/worksheets/sheet8.xml><?xml version="1.0" encoding="utf-8"?>
<x:worksheet xmlns:x="http://schemas.openxmlformats.org/spreadsheetml/2006/main">
  <x:sheetViews>
    <x:sheetView workbookViewId="0">
      <x:pane ySplit="12" topLeftCell="A13" activePane="bottomLeft" state="frozen"/>
    </x:sheetView>
  </x:sheetViews>
  <x:sheetFormatPr defaultRowHeight="15"/>
  <x:cols>
    <x:col min="1" max="1" width="20" hidden="0" customWidth="1"/>
    <x:col min="2" max="2" width="34" hidden="0" customWidth="1"/>
    <x:col min="3" max="3" width="18" hidden="0" customWidth="1"/>
    <x:col min="4" max="4" width="18" hidden="0" customWidth="1"/>
    <x:col min="5" max="5" width="20" hidden="0" customWidth="1"/>
    <x:col min="6" max="6" width="42" hidden="0" customWidth="1"/>
    <x:col min="7" max="7" width="24" hidden="0" customWidth="1"/>
    <x:col min="8" max="8" width="55" hidden="0" customWidth="1"/>
    <x:col min="9" max="9" width="20" hidden="0" customWidth="1"/>
    <x:col min="10" max="10" width="20" hidden="0" customWidth="1"/>
  </x:cols>
  <x:sheetData>
    <x:row r="1">
      <x:c r="A1" s="98" t="str">
        <x:v>Rekonstruktion möglicher Wege zur 400-Milliarden-Euro-Behauptung</x:v>
      </x:c>
    </x:row>
    <x:row r="2">
      <x:c r="A2" s="12" t="str">
        <x:v>Die Szenarien zeigen, wie sich aus realen amtlichen Bruttogrößen durch unterschiedliche Additionslogiken sehr hohe Summen ergeben können. Sie sind keine endgültige gesamtstaatliche Nettokostenrechnung.</x:v>
      </x:c>
    </x:row>
    <x:row r="4">
      <x:c r="A4" s="102" t="str">
        <x:v>Kostenblock</x:v>
      </x:c>
      <x:c r="B4" s="102" t="str">
        <x:v>Wert (Mrd. €)</x:v>
      </x:c>
      <x:c r="C4" s="102" t="str">
        <x:v>Status</x:v>
      </x:c>
      <x:c r="D4" s="102" t="str">
        <x:v>Bemerkung</x:v>
      </x:c>
    </x:row>
    <x:row r="5">
      <x:c r="A5" s="12" t="str">
        <x:v>Bundesleistungen 2016-2025</x:v>
      </x:c>
      <x:c r="B5" s="75" t="n">
        <x:v>242.5</x:v>
      </x:c>
      <x:c r="C5" s="12" t="str">
        <x:v>amtlich, breit</x:v>
      </x:c>
      <x:c r="D5" s="12" t="str">
        <x:v>Bundesreihe 'finanzielle Leistungen im Kontext Flucht und Migration'</x:v>
      </x:c>
    </x:row>
    <x:row r="6">
      <x:c r="A6" s="12" t="str">
        <x:v>identifizierte breite Landeswerte</x:v>
      </x:c>
      <x:c r="B6" s="75" t="n">
        <x:v>82.80456670982</x:v>
      </x:c>
      <x:c r="C6" s="12" t="str">
        <x:v>amtlich, aber unvollständig</x:v>
      </x:c>
      <x:c r="D6" s="12" t="str">
        <x:v>81 von 160 Landes-Jahren; heterogene Abgrenzung</x:v>
      </x:c>
    </x:row>
    <x:row r="7">
      <x:c r="A7" s="12" t="str">
        <x:v>AsylbLG Brutto 2016-2025</x:v>
      </x:c>
      <x:c r="B7" s="75" t="n">
        <x:v>58.700857</x:v>
      </x:c>
      <x:c r="C7" s="12" t="str">
        <x:v>amtlich</x:v>
      </x:c>
      <x:c r="D7" s="12" t="str">
        <x:v>bereits Ausgaben öffentlicher Träger; nicht zusätzlich additiv</x:v>
      </x:c>
    </x:row>
    <x:row r="8">
      <x:c r="A8" s="12" t="str">
        <x:v>explizite Land→Kommune-Zuweisungen</x:v>
      </x:c>
      <x:c r="B8" s="75" t="n">
        <x:v>17.4979</x:v>
      </x:c>
      <x:c r="C8" s="12" t="str">
        <x:v>amtlich / Matrix</x:v>
      </x:c>
      <x:c r="D8" s="12" t="str">
        <x:v>Transfers innerhalb des Staatssektors</x:v>
      </x:c>
    </x:row>
    <x:row r="9">
      <x:c r="A9" s="12" t="str">
        <x:v>unmittelbare Bundesentlastungen Länder/Kommunen</x:v>
      </x:c>
      <x:c r="B9" s="75" t="n">
        <x:v>48.163</x:v>
      </x:c>
      <x:c r="C9" s="12" t="str">
        <x:v>amtlich</x:v>
      </x:c>
      <x:c r="D9" s="12" t="str">
        <x:v>Transfer-/Entlastungskanal; in Bundesleistungen enthalten</x:v>
      </x:c>
    </x:row>
    <x:row r="12">
      <x:c r="A12" s="102" t="str">
        <x:v>Szenario</x:v>
      </x:c>
      <x:c r="B12" s="102" t="str">
        <x:v>Rechenweg</x:v>
      </x:c>
      <x:c r="C12" s="102" t="str">
        <x:v>Ergebnis (Mrd. €)</x:v>
      </x:c>
      <x:c r="D12" s="102" t="str">
        <x:v>Abstand zu 400</x:v>
      </x:c>
      <x:c r="E12" s="102" t="str">
        <x:v>Doppelzählungsrisiko</x:v>
      </x:c>
      <x:c r="F12" s="102" t="str">
        <x:v>Methodische Bewertung</x:v>
      </x:c>
      <x:c r="G12" s="102" t="str">
        <x:v>Plausibilität als Harms-Weg</x:v>
      </x:c>
      <x:c r="H12" s="102" t="str">
        <x:v>Kommentar</x:v>
      </x:c>
    </x:row>
    <x:row r="13">
      <x:c r="A13" s="12" t="str">
        <x:v>A</x:v>
      </x:c>
      <x:c r="B13" s="12" t="str">
        <x:v>Bund + identifizierte Länder</x:v>
      </x:c>
      <x:c r="C13" s="75" t="n">
        <x:f>B5+B6</x:f>
        <x:v>325.30456670982</x:v>
      </x:c>
      <x:c r="D13" s="75" t="n">
        <x:f>400-C13</x:f>
        <x:v>74.69543329018</x:v>
      </x:c>
      <x:c r="E13" s="12" t="str">
        <x:v>hoch</x:v>
      </x:c>
      <x:c r="F13" s="12" t="str">
        <x:v>Unvollständige Länderreihe; Bundesfinanzierungen teilweise bereits in Landeswerten.</x:v>
      </x:c>
      <x:c r="G13" s="12" t="str">
        <x:v>mittel</x:v>
      </x:c>
      <x:c r="H13" s="12" t="str">
        <x:v>Ergibt bereits &gt;325 Mrd. €, obwohl fast die Hälfte der Landes-Jahre fehlt.</x:v>
      </x:c>
    </x:row>
    <x:row r="14">
      <x:c r="A14" s="12" t="str">
        <x:v>B</x:v>
      </x:c>
      <x:c r="B14" s="12" t="str">
        <x:v>Bund + identifizierte Länder + AsylbLG</x:v>
      </x:c>
      <x:c r="C14" s="75" t="n">
        <x:f>B5+B6+B7</x:f>
        <x:v>384.00542370982</x:v>
      </x:c>
      <x:c r="D14" s="75" t="n">
        <x:f>400-C14</x:f>
        <x:v>15.99457629018002</x:v>
      </x:c>
      <x:c r="E14" s="12" t="str">
        <x:v>sehr hoch</x:v>
      </x:c>
      <x:c r="F14" s="12" t="str">
        <x:v>AsylbLG ist Teil von Länder-/Kommunalausgaben. Addition erzeugt systematisch Doppelzählungen.</x:v>
      </x:c>
      <x:c r="G14" s="12" t="str">
        <x:v>hoch</x:v>
      </x:c>
      <x:c r="H14" s="12" t="str">
        <x:v>Kommt mit 384 Mrd. € sehr nahe an die behaupteten 400 Mrd. €.</x:v>
      </x:c>
    </x:row>
    <x:row r="15">
      <x:c r="A15" s="12" t="str">
        <x:v>C</x:v>
      </x:c>
      <x:c r="B15" s="12" t="str">
        <x:v>Bund + Länder + AsylbLG + Land→Kommune</x:v>
      </x:c>
      <x:c r="C15" s="75" t="n">
        <x:f>B5+B6+B7+B8</x:f>
        <x:v>401.50332370982</x:v>
      </x:c>
      <x:c r="D15" s="75" t="n">
        <x:f>400-C15</x:f>
        <x:v>-1.5033237098199947</x:v>
      </x:c>
      <x:c r="E15" s="12" t="str">
        <x:v>extrem</x:v>
      </x:c>
      <x:c r="F15" s="12" t="str">
        <x:v>Transfers an Kommunen werden zusätzlich zu den zugrundeliegenden Landes-/Kommunalausgaben addiert.</x:v>
      </x:c>
      <x:c r="G15" s="12" t="str">
        <x:v>hoch</x:v>
      </x:c>
      <x:c r="H15" s="12" t="str">
        <x:v>Überschreitet die 400-Mrd.-Marke deutlich.</x:v>
      </x:c>
    </x:row>
    <x:row r="16">
      <x:c r="A16" s="12" t="str">
        <x:v>D</x:v>
      </x:c>
      <x:c r="B16" s="12" t="str">
        <x:v>Bund + hochgerechnete Länder 100 + AsylbLG</x:v>
      </x:c>
      <x:c r="C16" s="75" t="n">
        <x:f>B5+100+B7</x:f>
        <x:v>401.200857</x:v>
      </x:c>
      <x:c r="D16" s="75" t="n">
        <x:f>400-C16</x:f>
        <x:v>-1.200856999999985</x:v>
      </x:c>
      <x:c r="E16" s="12" t="str">
        <x:v>sehr hoch</x:v>
      </x:c>
      <x:c r="F16" s="12" t="str">
        <x:v>Nutzt Harms' Ländergröße &gt;100 Mrd. € und addiert zusätzlich AsylbLG-Bruttoausgaben.</x:v>
      </x:c>
      <x:c r="G16" s="12" t="str">
        <x:v>sehr hoch</x:v>
      </x:c>
      <x:c r="H16" s="12" t="str">
        <x:v>Ergibt rund 401 Mrd. €. Das ist der rechnerisch auffälligste Pfad.</x:v>
      </x:c>
    </x:row>
    <x:row r="17">
      <x:c r="A17" s="12" t="str">
        <x:v>E</x:v>
      </x:c>
      <x:c r="B17" s="12" t="str">
        <x:v>Bund + Länder 100 + kommunaler Zusatzblock 60</x:v>
      </x:c>
      <x:c r="C17" s="75" t="n">
        <x:f>B5+100+60</x:f>
        <x:v>402.5</x:v>
      </x:c>
      <x:c r="D17" s="75" t="n">
        <x:f>400-C17</x:f>
        <x:v>-2.5</x:v>
      </x:c>
      <x:c r="E17" s="12" t="str">
        <x:v>unklar bis hoch</x:v>
      </x:c>
      <x:c r="F17" s="12" t="str">
        <x:v>Nur vertretbar, wenn 60 Mrd. € tatsächlich originäre kommunale Eigenmittel nach Erstattungen wären. Dafür fehlt bislang eine amtlich konsistente Reihe.</x:v>
      </x:c>
      <x:c r="G17" s="12" t="str">
        <x:v>hoch</x:v>
      </x:c>
      <x:c r="H17" s="12" t="str">
        <x:v>Ergibt 402,5 Mrd. €. Ein solcher Weg wäre möglich, aber methodisch nur bei echter Netto-Kommunalgröße zulässig.</x:v>
      </x:c>
    </x:row>
    <x:row r="20">
      <x:c r="A20" s="104" t="str">
        <x:v>Zwischenfazit der Rekonstruktion</x:v>
      </x:c>
    </x:row>
    <x:row r="21">
      <x:c r="A21" s="107" t="str">
        <x:v>1</x:v>
      </x:c>
      <x:c r="B21" s="107"/>
      <x:c r="C21" s="12" t="str">
        <x:v>Ein rein rechnerischer Weg auf rund 400 Mrd. € lässt sich leicht erzeugen: 242,5 Mrd. € Bund + 100 Mrd. € Länder + rund 58,7 Mrd. € AsylbLG = rund 401,2 Mrd. €.</x:v>
      </x:c>
      <x:c r="D21" s="12"/>
      <x:c r="E21" s="12"/>
      <x:c r="F21" s="12"/>
      <x:c r="G21" s="12"/>
      <x:c r="H21" s="12"/>
    </x:row>
    <x:row r="22">
      <x:c r="A22" s="107" t="str">
        <x:v>2</x:v>
      </x:c>
      <x:c r="B22" s="107"/>
      <x:c r="C22" s="12" t="str">
        <x:v>Dieser Weg wäre methodisch nicht zulässig, weil AsylbLG-Ausgaben keine zusätzliche staatliche Ebene darstellen, sondern Ausgaben von Ländern/Kommunen sind und dort teilweise bereits enthalten sind.</x:v>
      </x:c>
      <x:c r="D22" s="12"/>
      <x:c r="E22" s="12"/>
      <x:c r="F22" s="12"/>
      <x:c r="G22" s="12"/>
      <x:c r="H22" s="12"/>
    </x:row>
    <x:row r="23">
      <x:c r="A23" s="107" t="str">
        <x:v>3</x:v>
      </x:c>
      <x:c r="B23" s="107"/>
      <x:c r="C23" s="12" t="str">
        <x:v>Auch ein kommunaler Zusatzblock darf nur aus originären kommunalen Eigenmitteln nach Abzug von Bundes- und Landeserstattungen bestehen. Eine solche bundesweit konsistente Netto-Reihe ist in den bisher geprüften Quellen nicht vorhanden.</x:v>
      </x:c>
      <x:c r="D23" s="12"/>
      <x:c r="E23" s="12"/>
      <x:c r="F23" s="12"/>
      <x:c r="G23" s="12"/>
      <x:c r="H23" s="12"/>
    </x:row>
    <x:row r="24">
      <x:c r="A24" s="107" t="str">
        <x:v>4</x:v>
      </x:c>
      <x:c r="B24" s="107"/>
      <x:c r="C24" s="12" t="str">
        <x:v>Die 400-Mrd.-Behauptung kann deshalb rechnerisch plausibel wirken, ohne dass damit eine konsolidierte gesamtstaatliche Belastung von 400 Mrd. € belegt wäre.</x:v>
      </x:c>
      <x:c r="D24" s="12"/>
      <x:c r="E24" s="12"/>
      <x:c r="F24" s="12"/>
      <x:c r="G24" s="12"/>
      <x:c r="H24" s="12"/>
    </x:row>
    <x:row r="27">
      <x:c r="A27" s="102" t="str">
        <x:v>Prüfpunkt</x:v>
      </x:c>
      <x:c r="B27" s="102" t="str">
        <x:v>Erforderlich für belastbare 400-Mrd.-Aussage?</x:v>
      </x:c>
      <x:c r="C27" s="102" t="str">
        <x:v>Stand</x:v>
      </x:c>
      <x:c r="D27" s="102" t="str">
        <x:v>Folge</x:v>
      </x:c>
      <x:c r="E27" s="102" t="str">
        <x:v>Priorität</x:v>
      </x:c>
      <x:c r="F27" s="102" t="str">
        <x:v>Status</x:v>
      </x:c>
    </x:row>
    <x:row r="28">
      <x:c r="A28" s="12" t="str">
        <x:v>Länderblock &gt;100 Mrd. vollständig reproduzieren</x:v>
      </x:c>
      <x:c r="B28" s="12" t="str">
        <x:v>ja</x:v>
      </x:c>
      <x:c r="C28" s="12" t="str">
        <x:v>82,8 Mrd. breit belegt, Restlücken</x:v>
      </x:c>
      <x:c r="D28" s="12" t="str">
        <x:v>noch nicht vollständig</x:v>
      </x:c>
      <x:c r="E28" s="12" t="str">
        <x:v>hoch</x:v>
      </x:c>
      <x:c r="F28" s="12" t="str">
        <x:v>offen</x:v>
      </x:c>
    </x:row>
    <x:row r="29">
      <x:c r="A29" s="12" t="str">
        <x:v>Kommunale Bruttoausgaben bundesweit erfassen</x:v>
      </x:c>
      <x:c r="B29" s="12" t="str">
        <x:v>ja</x:v>
      </x:c>
      <x:c r="C29" s="12" t="str">
        <x:v>nur Teil-/AsylbLG-Reihen vorhanden</x:v>
      </x:c>
      <x:c r="D29" s="12" t="str">
        <x:v>nicht vollständig</x:v>
      </x:c>
      <x:c r="E29" s="12" t="str">
        <x:v>hoch</x:v>
      </x:c>
      <x:c r="F29" s="12" t="str">
        <x:v>offen</x:v>
      </x:c>
    </x:row>
    <x:row r="30">
      <x:c r="A30" s="12" t="str">
        <x:v>Bund→Land/Kommunen konsolidieren</x:v>
      </x:c>
      <x:c r="B30" s="12" t="str">
        <x:v>ja</x:v>
      </x:c>
      <x:c r="C30" s="12" t="str">
        <x:v>48,163 Mrd. Transferkanäle identifiziert</x:v>
      </x:c>
      <x:c r="D30" s="12" t="str">
        <x:v>Zuordnung pro Kostenart fehlt</x:v>
      </x:c>
      <x:c r="E30" s="12" t="str">
        <x:v>sehr hoch</x:v>
      </x:c>
      <x:c r="F30" s="12" t="str">
        <x:v>laufend</x:v>
      </x:c>
    </x:row>
    <x:row r="31">
      <x:c r="A31" s="12" t="str">
        <x:v>Land→Kommune konsolidieren</x:v>
      </x:c>
      <x:c r="B31" s="12" t="str">
        <x:v>ja</x:v>
      </x:c>
      <x:c r="C31" s="12" t="str">
        <x:v>17,498 Mrd. explizit erfasst</x:v>
      </x:c>
      <x:c r="D31" s="12" t="str">
        <x:v>nur Teilmenge</x:v>
      </x:c>
      <x:c r="E31" s="12" t="str">
        <x:v>sehr hoch</x:v>
      </x:c>
      <x:c r="F31" s="12" t="str">
        <x:v>laufend</x:v>
      </x:c>
    </x:row>
    <x:row r="32">
      <x:c r="A32" s="12" t="str">
        <x:v>Steuern/Beiträge von Migranten berücksichtigen</x:v>
      </x:c>
      <x:c r="B32" s="12" t="str">
        <x:v>nur für fiskalische Nettobelastung</x:v>
      </x:c>
      <x:c r="C32" s="12" t="str">
        <x:v>nicht Bestandteil der Harms-Bruttorechnung</x:v>
      </x:c>
      <x:c r="D32" s="12" t="str">
        <x:v>separates Kosten-Nutzen-Modell nötig</x:v>
      </x:c>
      <x:c r="E32" s="12" t="str">
        <x:v>mittel</x:v>
      </x:c>
      <x:c r="F32" s="12" t="str">
        <x:v>nicht begonnen</x:v>
      </x:c>
    </x:row>
    <x:row r="35">
      <x:c r="A35" s="102" t="str">
        <x:v>Quelle</x:v>
      </x:c>
      <x:c r="B35" s="102" t="str">
        <x:v>Beleg</x:v>
      </x:c>
      <x:c r="C35" s="102" t="str">
        <x:v>Relevanz</x:v>
      </x:c>
      <x:c r="D35" s="102" t="str">
        <x:v>Hinweis</x:v>
      </x:c>
    </x:row>
    <x:row r="36">
      <x:c r="A36" s="12" t="str">
        <x:v>BT-Drs. 21/6280</x:v>
      </x:c>
      <x:c r="B36" s="12" t="str">
        <x:v>Bundesleistungen 2016-2025 = 242,5 Mrd. €</x:v>
      </x:c>
      <x:c r="C36" s="12" t="str">
        <x:v>Bundesblock</x:v>
      </x:c>
      <x:c r="D36" s="12" t="str">
        <x:v>breite Definition</x:v>
      </x:c>
    </x:row>
    <x:row r="37">
      <x:c r="A37" s="12" t="str">
        <x:v>Master-Matrix v8</x:v>
      </x:c>
      <x:c r="B37" s="12" t="str">
        <x:v>breite Landeswerte = 82,805 Mrd. €</x:v>
      </x:c>
      <x:c r="C37" s="12" t="str">
        <x:v>Länderblock</x:v>
      </x:c>
      <x:c r="D37" s="12" t="str">
        <x:v>unvollständig, heterogen</x:v>
      </x:c>
    </x:row>
    <x:row r="38">
      <x:c r="A38" s="12" t="str">
        <x:v>Destatis AsylbLG</x:v>
      </x:c>
      <x:c r="B38" s="12" t="str">
        <x:v>2016-2025 = 58,701 Mrd. €</x:v>
      </x:c>
      <x:c r="C38" s="12" t="str">
        <x:v>kommunal/Länder</x:v>
      </x:c>
      <x:c r="D38" s="12" t="str">
        <x:v>nicht zusätzlich additiv</x:v>
      </x:c>
    </x:row>
    <x:row r="39">
      <x:c r="A39" s="12" t="str">
        <x:v>BT-Berichte + Matrix</x:v>
      </x:c>
      <x:c r="B39" s="12" t="str">
        <x:v>Bundesentlastungen 48,163 Mrd. €; Land→Kommune 17,498 Mrd. €</x:v>
      </x:c>
      <x:c r="C39" s="12" t="str">
        <x:v>Konsolidierung</x:v>
      </x:c>
      <x:c r="D39" s="12" t="str">
        <x:v>Transferüberschneidungen</x:v>
      </x:c>
    </x:row>
    <x:row r="42">
      <x:c r="A42" s="149" t="str">
        <x:v>Neuer Prüfbaustein</x:v>
      </x:c>
      <x:c r="B42" s="149" t="str">
        <x:v>SGB II Fluchtkontext</x:v>
      </x:c>
      <x:c r="C42" s="149" t="str">
        <x:v>13,458 Mrd. € in dokumentierten Teil-/Vollzeiträumen 2016-2019</x:v>
      </x:c>
      <x:c r="D42" s="149" t="str">
        <x:v>KdU darin enthalten</x:v>
      </x:c>
      <x:c r="E42" s="149" t="str">
        <x:v>Bundesblock enthält SGB-II-Leistungen</x:v>
      </x:c>
      <x:c r="F42" s="149" t="str">
        <x:v>nicht zusätzlich addieren</x:v>
      </x:c>
      <x:c r="G42" s="149" t="str">
        <x:v>Quelle: BT-Drs. 19/18352, Anlage 18</x:v>
      </x:c>
      <x:c r="H42" s="149" t="str">
        <x:v>2016 und 2019 nur Teiljahre</x:v>
      </x:c>
    </x:row>
    <x:row r="44">
      <x:c r="A44" s="161" t="str">
        <x:v>SGB II/XII Kontrollblock</x:v>
      </x:c>
      <x:c r="B44" s="161" t="str">
        <x:v>2022</x:v>
      </x:c>
      <x:c r="C44" s="161" t="str">
        <x:v>~8 Mrd. €</x:v>
      </x:c>
      <x:c r="D44" s="161" t="str">
        <x:v>bereits Bundesblock</x:v>
      </x:c>
      <x:c r="E44" s="161" t="str">
        <x:v>nicht additiv</x:v>
      </x:c>
      <x:c r="F44" s="161" t="str">
        <x:v>amtlicher Regierungsbericht</x:v>
      </x:c>
      <x:c r="G44" s="161" t="str">
        <x:v>hohes Doppelzählungsrisiko</x:v>
      </x:c>
      <x:c r="H44" s="161" t="str">
        <x:v>BT-Drs. 20/6850</x:v>
      </x:c>
    </x:row>
    <x:row r="45">
      <x:c r="A45" s="161" t="str">
        <x:v>SGB II/XII Kontrollblock</x:v>
      </x:c>
      <x:c r="B45" s="161" t="str">
        <x:v>2023</x:v>
      </x:c>
      <x:c r="C45" s="161" t="str">
        <x:v>~12 Mrd. €</x:v>
      </x:c>
      <x:c r="D45" s="161" t="str">
        <x:v>bereits Bundesblock</x:v>
      </x:c>
      <x:c r="E45" s="161" t="str">
        <x:v>nicht additiv</x:v>
      </x:c>
      <x:c r="F45" s="161" t="str">
        <x:v>amtlicher Regierungsbericht</x:v>
      </x:c>
      <x:c r="G45" s="161" t="str">
        <x:v>hohes Doppelzählungsrisiko</x:v>
      </x:c>
      <x:c r="H45" s="161" t="str">
        <x:v>BT-Drs. 20/11546</x:v>
      </x:c>
    </x:row>
    <x:row r="46">
      <x:c r="A46" s="161" t="str">
        <x:v>SGB II/XII Kontrollblock</x:v>
      </x:c>
      <x:c r="B46" s="161" t="str">
        <x:v>2024</x:v>
      </x:c>
      <x:c r="C46" s="161" t="str">
        <x:v>~13 Mrd. €</x:v>
      </x:c>
      <x:c r="D46" s="161" t="str">
        <x:v>bereits Bundesblock</x:v>
      </x:c>
      <x:c r="E46" s="161" t="str">
        <x:v>nicht additiv</x:v>
      </x:c>
      <x:c r="F46" s="161" t="str">
        <x:v>amtlicher Regierungsbericht</x:v>
      </x:c>
      <x:c r="G46" s="161" t="str">
        <x:v>hohes Doppelzählungsrisiko</x:v>
      </x:c>
      <x:c r="H46" s="161" t="str">
        <x:v>BT-Drs. 21/330</x:v>
      </x:c>
    </x:row>
  </x:sheetData>
  <x:mergeCells>
    <x:mergeCell ref="A1:J1"/>
    <x:mergeCell ref="A2:J2"/>
    <x:mergeCell ref="A20:H20"/>
    <x:mergeCell ref="A21:B21"/>
    <x:mergeCell ref="C21:H21"/>
    <x:mergeCell ref="A22:B22"/>
    <x:mergeCell ref="C22:H22"/>
    <x:mergeCell ref="A23:B23"/>
    <x:mergeCell ref="C23:H23"/>
    <x:mergeCell ref="A24:B24"/>
    <x:mergeCell ref="C24:H24"/>
  </x:mergeCells>
  <x:pageMargins left="0.7" right="0.7" top="0.75" bottom="0.75" header="0.3" footer="0.3"/>
  <x:drawing xmlns:r="http://schemas.openxmlformats.org/officeDocument/2006/relationships" r:id="R6b8cbfc0d60e46c4"/>
</x:worksheet>
</file>

<file path=xl/worksheets/sheet9.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9" hidden="0" customWidth="1"/>
    <x:col min="2" max="2" width="19" hidden="0" customWidth="1"/>
    <x:col min="3" max="3" width="18" hidden="0" customWidth="1"/>
    <x:col min="4" max="4" width="19" hidden="0" customWidth="1"/>
    <x:col min="5" max="5" width="18" hidden="0" customWidth="1"/>
    <x:col min="6" max="6" width="14" hidden="0" customWidth="1"/>
    <x:col min="7" max="7" width="17" hidden="0" customWidth="1"/>
    <x:col min="8" max="8" width="13" hidden="0" customWidth="1"/>
    <x:col min="9" max="9" width="17" hidden="0" customWidth="1"/>
    <x:col min="10" max="10" width="18" hidden="0" customWidth="1"/>
    <x:col min="11" max="11" width="18" hidden="0" customWidth="1"/>
    <x:col min="12" max="12" width="22" hidden="0" customWidth="1"/>
    <x:col min="13" max="13" width="22" hidden="0" customWidth="1"/>
    <x:col min="14" max="14" width="48" hidden="0" customWidth="1"/>
  </x:cols>
  <x:sheetData>
    <x:row r="1">
      <x:c r="A1" s="121" t="str">
        <x:v>Asylbewerberleistungsgesetz: vollständige nationale Reihe 2016-2025</x:v>
      </x:c>
      <x:c r="B1" s="12"/>
      <x:c r="C1" s="12"/>
      <x:c r="D1" s="12"/>
      <x:c r="E1" s="12"/>
      <x:c r="F1" s="12"/>
      <x:c r="G1" s="12"/>
      <x:c r="H1" s="12"/>
      <x:c r="I1" s="12"/>
      <x:c r="J1" s="12"/>
      <x:c r="K1" s="12"/>
      <x:c r="L1" s="12"/>
      <x:c r="M1" s="12"/>
      <x:c r="N1" s="12"/>
    </x:row>
    <x:row r="2">
      <x:c r="A2" s="12" t="str">
        <x:v>Quelle: Destatis GENESIS 22211-0002 (Leistungsart) und 22211-0004 (Brutto/Einnahmen/Netto). Alle Werte unten in Mrd. Euro. Diese Ausgaben sind Teil der öffentlichen Ausgaben von Ländern/Kommunen und dürfen nicht als zusätzlicher staatlicher Kostenblock auf bereits enthaltene Landes-/Kommunalausgaben aufgeschlagen werden.</x:v>
      </x:c>
      <x:c r="B2" s="12"/>
      <x:c r="C2" s="12"/>
      <x:c r="D2" s="12"/>
      <x:c r="E2" s="12"/>
      <x:c r="F2" s="12"/>
      <x:c r="G2" s="12"/>
      <x:c r="H2" s="12"/>
      <x:c r="I2" s="12"/>
      <x:c r="J2" s="12"/>
      <x:c r="K2" s="12"/>
      <x:c r="L2" s="12"/>
      <x:c r="M2" s="12"/>
      <x:c r="N2" s="12"/>
    </x:row>
    <x:row r="3">
      <x:c r="A3" s="12"/>
      <x:c r="B3" s="12"/>
      <x:c r="C3" s="12"/>
      <x:c r="D3" s="12"/>
      <x:c r="E3" s="12"/>
      <x:c r="F3" s="12"/>
      <x:c r="G3" s="12"/>
      <x:c r="H3" s="12"/>
      <x:c r="I3" s="12"/>
      <x:c r="J3" s="12"/>
      <x:c r="K3" s="12"/>
      <x:c r="L3" s="12"/>
      <x:c r="M3" s="12"/>
      <x:c r="N3" s="12"/>
    </x:row>
    <x:row r="4">
      <x:c r="A4" s="114" t="str">
        <x:v>Jahr</x:v>
      </x:c>
      <x:c r="B4" s="114" t="str">
        <x:v>Hilfe zum Lebensunterhalt</x:v>
      </x:c>
      <x:c r="C4" s="114" t="str">
        <x:v>Grundleistungen</x:v>
      </x:c>
      <x:c r="D4" s="114" t="str">
        <x:v>Besondere Leistungen</x:v>
      </x:c>
      <x:c r="E4" s="114" t="str">
        <x:v>Bruttoausgaben</x:v>
      </x:c>
      <x:c r="F4" s="114" t="str">
        <x:v>Einnahmen</x:v>
      </x:c>
      <x:c r="G4" s="114" t="str">
        <x:v>Nettoausgaben</x:v>
      </x:c>
      <x:c r="H4" s="114" t="str">
        <x:v>Nettoquote</x:v>
      </x:c>
      <x:c r="I4" s="114" t="str">
        <x:v>Örtliche Träger</x:v>
      </x:c>
      <x:c r="J4" s="114" t="str">
        <x:v>Überörtliche Träger</x:v>
      </x:c>
      <x:c r="K4" s="114" t="str">
        <x:v>Trägerdaten vollständig?</x:v>
      </x:c>
      <x:c r="L4" s="114" t="str">
        <x:v>Quelle Leistungsart</x:v>
      </x:c>
      <x:c r="M4" s="114" t="str">
        <x:v>Quelle Ausgabenart</x:v>
      </x:c>
      <x:c r="N4" s="114" t="str">
        <x:v>Kommentar</x:v>
      </x:c>
    </x:row>
    <x:row r="5">
      <x:c r="A5" s="12" t="n">
        <x:v>2016</x:v>
      </x:c>
      <x:c r="B5" s="75" t="n">
        <x:v>0.889298</x:v>
      </x:c>
      <x:c r="C5" s="75" t="n">
        <x:v>6.75542</x:v>
      </x:c>
      <x:c r="D5" s="75" t="n">
        <x:v>1.77112</x:v>
      </x:c>
      <x:c r="E5" s="75" t="n">
        <x:v>9.415839</x:v>
      </x:c>
      <x:c r="F5" s="75" t="n">
        <x:v>0.181217</x:v>
      </x:c>
      <x:c r="G5" s="75" t="n">
        <x:v>9.234622</x:v>
      </x:c>
      <x:c r="H5" s="122" t="n">
        <x:f>G5/E5</x:f>
        <x:v>0.9807540252121982</x:v>
      </x:c>
      <x:c r="I5" s="75" t="n">
        <x:v>6.28002</x:v>
      </x:c>
      <x:c r="J5" s="75" t="n">
        <x:v>3.135818</x:v>
      </x:c>
      <x:c r="K5" s="12" t="str">
        <x:v>ja</x:v>
      </x:c>
      <x:c r="L5" s="12" t="str">
        <x:v>22211-0002_de.csv</x:v>
      </x:c>
      <x:c r="M5" s="12" t="str">
        <x:v>22211-0004_de.csv</x:v>
      </x:c>
      <x:c r="N5" s="12" t="str">
        <x:v>Trägeraufteilung aus 22211-0012, vollständiger Export 2016-2025.</x:v>
      </x:c>
    </x:row>
    <x:row r="6">
      <x:c r="A6" s="12" t="n">
        <x:v>2017</x:v>
      </x:c>
      <x:c r="B6" s="75" t="n">
        <x:v>1.524552</x:v>
      </x:c>
      <x:c r="C6" s="75" t="n">
        <x:v>3.074045</x:v>
      </x:c>
      <x:c r="D6" s="75" t="n">
        <x:v>1.302762</x:v>
      </x:c>
      <x:c r="E6" s="75" t="n">
        <x:v>5.901359</x:v>
      </x:c>
      <x:c r="F6" s="75" t="n">
        <x:v>0.27184</x:v>
      </x:c>
      <x:c r="G6" s="75" t="n">
        <x:v>5.629519</x:v>
      </x:c>
      <x:c r="H6" s="122" t="n">
        <x:f>G6/E6</x:f>
        <x:v>0.9539360340558845</x:v>
      </x:c>
      <x:c r="I6" s="75" t="n">
        <x:v>4.191583</x:v>
      </x:c>
      <x:c r="J6" s="75" t="n">
        <x:v>1.709778</x:v>
      </x:c>
      <x:c r="K6" s="12" t="str">
        <x:v>ja</x:v>
      </x:c>
      <x:c r="L6" s="12" t="str">
        <x:v>22211-0002_de.csv</x:v>
      </x:c>
      <x:c r="M6" s="12" t="str">
        <x:v>22211-0004_de.csv</x:v>
      </x:c>
      <x:c r="N6" s="12" t="str">
        <x:v>Trägeraufteilung aus 22211-0012, vollständiger Export 2016-2025.</x:v>
      </x:c>
    </x:row>
    <x:row r="7">
      <x:c r="A7" s="12" t="n">
        <x:v>2018</x:v>
      </x:c>
      <x:c r="B7" s="75" t="n">
        <x:v>1.630206</x:v>
      </x:c>
      <x:c r="C7" s="75" t="n">
        <x:v>2.256188</x:v>
      </x:c>
      <x:c r="D7" s="75" t="n">
        <x:v>0.980333</x:v>
      </x:c>
      <x:c r="E7" s="75" t="n">
        <x:v>4.866726</x:v>
      </x:c>
      <x:c r="F7" s="75" t="n">
        <x:v>0.204978</x:v>
      </x:c>
      <x:c r="G7" s="75" t="n">
        <x:v>4.661747</x:v>
      </x:c>
      <x:c r="H7" s="122" t="n">
        <x:f>G7/E7</x:f>
        <x:v>0.9578815408962823</x:v>
      </x:c>
      <x:c r="I7" s="75" t="n">
        <x:v>3.400991</x:v>
      </x:c>
      <x:c r="J7" s="75" t="n">
        <x:v>1.465736</x:v>
      </x:c>
      <x:c r="K7" s="12" t="str">
        <x:v>ja</x:v>
      </x:c>
      <x:c r="L7" s="12" t="str">
        <x:v>22211-0002_de.csv</x:v>
      </x:c>
      <x:c r="M7" s="12" t="str">
        <x:v>22211-0004_de.csv</x:v>
      </x:c>
      <x:c r="N7" s="12" t="str">
        <x:v>Trägeraufteilung aus 22211-0012, vollständiger Export 2016-2025.</x:v>
      </x:c>
    </x:row>
    <x:row r="8">
      <x:c r="A8" s="12" t="n">
        <x:v>2019</x:v>
      </x:c>
      <x:c r="B8" s="75" t="n">
        <x:v>1.569819</x:v>
      </x:c>
      <x:c r="C8" s="75" t="n">
        <x:v>1.865307</x:v>
      </x:c>
      <x:c r="D8" s="75" t="n">
        <x:v>0.967763</x:v>
      </x:c>
      <x:c r="E8" s="75" t="n">
        <x:v>4.402888</x:v>
      </x:c>
      <x:c r="F8" s="75" t="n">
        <x:v>0.12883</x:v>
      </x:c>
      <x:c r="G8" s="75" t="n">
        <x:v>4.274058</x:v>
      </x:c>
      <x:c r="H8" s="122" t="n">
        <x:f>G8/E8</x:f>
        <x:v>0.9707396599686389</x:v>
      </x:c>
      <x:c r="I8" s="75" t="n">
        <x:v>3.129284</x:v>
      </x:c>
      <x:c r="J8" s="75" t="n">
        <x:v>1.273604</x:v>
      </x:c>
      <x:c r="K8" s="12" t="str">
        <x:v>ja</x:v>
      </x:c>
      <x:c r="L8" s="12" t="str">
        <x:v>22211-0002_de.csv</x:v>
      </x:c>
      <x:c r="M8" s="12" t="str">
        <x:v>22211-0004_de.csv</x:v>
      </x:c>
      <x:c r="N8" s="12" t="str">
        <x:v>Trägeraufteilung aus 22211-0012, vollständiger Export 2016-2025.</x:v>
      </x:c>
    </x:row>
    <x:row r="9">
      <x:c r="A9" s="12" t="n">
        <x:v>2020</x:v>
      </x:c>
      <x:c r="B9" s="75" t="n">
        <x:v>1.483554</x:v>
      </x:c>
      <x:c r="C9" s="75" t="n">
        <x:v>1.797455</x:v>
      </x:c>
      <x:c r="D9" s="75" t="n">
        <x:v>0.913549</x:v>
      </x:c>
      <x:c r="E9" s="75" t="n">
        <x:v>4.194558</x:v>
      </x:c>
      <x:c r="F9" s="75" t="n">
        <x:v>0.140781</x:v>
      </x:c>
      <x:c r="G9" s="75" t="n">
        <x:v>4.053776</x:v>
      </x:c>
      <x:c r="H9" s="122" t="n">
        <x:f>G9/E9</x:f>
        <x:v>0.9664369881165072</x:v>
      </x:c>
      <x:c r="I9" s="75" t="n">
        <x:v>2.97037</x:v>
      </x:c>
      <x:c r="J9" s="75" t="n">
        <x:v>1.224188</x:v>
      </x:c>
      <x:c r="K9" s="12" t="str">
        <x:v>ja</x:v>
      </x:c>
      <x:c r="L9" s="12" t="str">
        <x:v>22211-0002_de.csv</x:v>
      </x:c>
      <x:c r="M9" s="12" t="str">
        <x:v>22211-0004_de.csv</x:v>
      </x:c>
      <x:c r="N9" s="12" t="str">
        <x:v>Trägeraufteilung aus 22211-0012, vollständiger Export 2016-2025.</x:v>
      </x:c>
    </x:row>
    <x:row r="10">
      <x:c r="A10" s="12" t="n">
        <x:v>2021</x:v>
      </x:c>
      <x:c r="B10" s="75" t="n">
        <x:v>1.447237</x:v>
      </x:c>
      <x:c r="C10" s="75" t="n">
        <x:v>1.908919</x:v>
      </x:c>
      <x:c r="D10" s="75" t="n">
        <x:v>0.910643</x:v>
      </x:c>
      <x:c r="E10" s="75" t="n">
        <x:v>4.266799</x:v>
      </x:c>
      <x:c r="F10" s="75" t="n">
        <x:v>0.146024</x:v>
      </x:c>
      <x:c r="G10" s="75" t="n">
        <x:v>4.120775</x:v>
      </x:c>
      <x:c r="H10" s="122" t="n">
        <x:f>G10/E10</x:f>
        <x:v>0.9657766864574592</x:v>
      </x:c>
      <x:c r="I10" s="75" t="n">
        <x:v>2.93364</x:v>
      </x:c>
      <x:c r="J10" s="75" t="n">
        <x:v>1.33316</x:v>
      </x:c>
      <x:c r="K10" s="12" t="str">
        <x:v>ja</x:v>
      </x:c>
      <x:c r="L10" s="12" t="str">
        <x:v>22211-0002_de.csv</x:v>
      </x:c>
      <x:c r="M10" s="12" t="str">
        <x:v>22211-0004_de.csv</x:v>
      </x:c>
      <x:c r="N10" s="12" t="str">
        <x:v>Trägeraufteilung aus 22211-0012, vollständiger Export 2016-2025.</x:v>
      </x:c>
    </x:row>
    <x:row r="11">
      <x:c r="A11" s="12" t="n">
        <x:v>2022</x:v>
      </x:c>
      <x:c r="B11" s="75" t="n">
        <x:v>1.291699</x:v>
      </x:c>
      <x:c r="C11" s="75" t="n">
        <x:v>3.936743</x:v>
      </x:c>
      <x:c r="D11" s="75" t="n">
        <x:v>1.251314</x:v>
      </x:c>
      <x:c r="E11" s="75" t="n">
        <x:v>6.479756</x:v>
      </x:c>
      <x:c r="F11" s="75" t="n">
        <x:v>0.306864</x:v>
      </x:c>
      <x:c r="G11" s="75" t="n">
        <x:v>6.172892</x:v>
      </x:c>
      <x:c r="H11" s="122" t="n">
        <x:f>G11/E11</x:f>
        <x:v>0.9526426612360095</x:v>
      </x:c>
      <x:c r="I11" s="75" t="n">
        <x:v>4.624059</x:v>
      </x:c>
      <x:c r="J11" s="75" t="n">
        <x:v>1.855697</x:v>
      </x:c>
      <x:c r="K11" s="12" t="str">
        <x:v>ja</x:v>
      </x:c>
      <x:c r="L11" s="12" t="str">
        <x:v>22211-0002_de.csv</x:v>
      </x:c>
      <x:c r="M11" s="12" t="str">
        <x:v>22211-0004_de.csv</x:v>
      </x:c>
      <x:c r="N11" s="12" t="str">
        <x:v>Trägeraufteilung aus 22211-0012, vollständiger Export 2016-2025.</x:v>
      </x:c>
    </x:row>
    <x:row r="12">
      <x:c r="A12" s="12" t="n">
        <x:v>2023</x:v>
      </x:c>
      <x:c r="B12" s="75" t="n">
        <x:v>1.176987</x:v>
      </x:c>
      <x:c r="C12" s="75" t="n">
        <x:v>3.870464</x:v>
      </x:c>
      <x:c r="D12" s="75" t="n">
        <x:v>1.242662</x:v>
      </x:c>
      <x:c r="E12" s="75" t="n">
        <x:v>6.290114</x:v>
      </x:c>
      <x:c r="F12" s="75" t="n">
        <x:v>0.308806</x:v>
      </x:c>
      <x:c r="G12" s="75" t="n">
        <x:v>5.981308</x:v>
      </x:c>
      <x:c r="H12" s="122" t="n">
        <x:f>G12/E12</x:f>
        <x:v>0.9509061362003932</x:v>
      </x:c>
      <x:c r="I12" s="75" t="n">
        <x:v>4.221609</x:v>
      </x:c>
      <x:c r="J12" s="75" t="n">
        <x:v>2.068505</x:v>
      </x:c>
      <x:c r="K12" s="12" t="str">
        <x:v>ja</x:v>
      </x:c>
      <x:c r="L12" s="12" t="str">
        <x:v>22211-0002_de.csv</x:v>
      </x:c>
      <x:c r="M12" s="12" t="str">
        <x:v>22211-0004_de.csv</x:v>
      </x:c>
      <x:c r="N12" s="12" t="str">
        <x:v>Trägeraufteilung aus 22211-0012, vollständiger Export 2016-2025.</x:v>
      </x:c>
    </x:row>
    <x:row r="13">
      <x:c r="A13" s="12" t="n">
        <x:v>2024</x:v>
      </x:c>
      <x:c r="B13" s="75" t="n">
        <x:v>1.024638</x:v>
      </x:c>
      <x:c r="C13" s="75" t="n">
        <x:v>4.457637</x:v>
      </x:c>
      <x:c r="D13" s="75" t="n">
        <x:v>1.23619</x:v>
      </x:c>
      <x:c r="E13" s="75" t="n">
        <x:v>6.718465</x:v>
      </x:c>
      <x:c r="F13" s="75" t="n">
        <x:v>0.295331</x:v>
      </x:c>
      <x:c r="G13" s="75" t="n">
        <x:v>6.423134</x:v>
      </x:c>
      <x:c r="H13" s="122" t="n">
        <x:f>G13/E13</x:f>
        <x:v>0.956041893497994</x:v>
      </x:c>
      <x:c r="I13" s="75" t="n">
        <x:v>4.470757</x:v>
      </x:c>
      <x:c r="J13" s="75" t="n">
        <x:v>2.24771</x:v>
      </x:c>
      <x:c r="K13" s="12" t="str">
        <x:v>ja</x:v>
      </x:c>
      <x:c r="L13" s="12" t="str">
        <x:v>22211-0002_de.csv</x:v>
      </x:c>
      <x:c r="M13" s="12" t="str">
        <x:v>22211-0004_de.csv</x:v>
      </x:c>
      <x:c r="N13" s="12" t="str">
        <x:v>Trägeraufteilung aus 22211-0012, vollständiger Export 2016-2025.</x:v>
      </x:c>
    </x:row>
    <x:row r="14">
      <x:c r="A14" s="12" t="n">
        <x:v>2025</x:v>
      </x:c>
      <x:c r="B14" s="75" t="n">
        <x:v>0.834095</x:v>
      </x:c>
      <x:c r="C14" s="75" t="n">
        <x:v>4.134092</x:v>
      </x:c>
      <x:c r="D14" s="75" t="n">
        <x:v>1.196161</x:v>
      </x:c>
      <x:c r="E14" s="75" t="n">
        <x:v>6.164348</x:v>
      </x:c>
      <x:c r="F14" s="75" t="n">
        <x:v>0.259572</x:v>
      </x:c>
      <x:c r="G14" s="75" t="n">
        <x:v>5.904776</x:v>
      </x:c>
      <x:c r="H14" s="122" t="n">
        <x:f>G14/E14</x:f>
        <x:v>0.9578914104135586</x:v>
      </x:c>
      <x:c r="I14" s="75" t="n">
        <x:v>4.085175</x:v>
      </x:c>
      <x:c r="J14" s="75" t="n">
        <x:v>2.079175</x:v>
      </x:c>
      <x:c r="K14" s="12" t="str">
        <x:v>ja</x:v>
      </x:c>
      <x:c r="L14" s="12" t="str">
        <x:v>22211-0002_de.csv</x:v>
      </x:c>
      <x:c r="M14" s="12" t="str">
        <x:v>22211-0004_de.csv</x:v>
      </x:c>
      <x:c r="N14" s="12" t="str">
        <x:v>Trägeraufteilung aus 22211-0012, vollständiger Export 2016-2025.</x:v>
      </x:c>
    </x:row>
    <x:row r="15">
      <x:c r="A15" s="12"/>
      <x:c r="B15" s="75"/>
      <x:c r="C15" s="75"/>
      <x:c r="D15" s="75"/>
      <x:c r="E15" s="75"/>
      <x:c r="F15" s="75"/>
      <x:c r="G15" s="75"/>
      <x:c r="H15" s="12"/>
      <x:c r="I15" s="75"/>
      <x:c r="J15" s="75"/>
      <x:c r="K15" s="12"/>
      <x:c r="L15" s="12"/>
      <x:c r="M15" s="12"/>
      <x:c r="N15" s="12"/>
    </x:row>
    <x:row r="16">
      <x:c r="A16" s="117" t="str">
        <x:v>SUMME</x:v>
      </x:c>
      <x:c r="B16" s="117" t="n">
        <x:f>SUM(B5:B14)</x:f>
        <x:v>12.872084999999998</x:v>
      </x:c>
      <x:c r="C16" s="117" t="n">
        <x:f>SUM(C5:C14)</x:f>
        <x:v>34.05627</x:v>
      </x:c>
      <x:c r="D16" s="117" t="n">
        <x:f>SUM(D5:D14)</x:f>
        <x:v>11.772497</x:v>
      </x:c>
      <x:c r="E16" s="117" t="n">
        <x:f>SUM(E5:E14)</x:f>
        <x:v>58.70085200000001</x:v>
      </x:c>
      <x:c r="F16" s="117" t="n">
        <x:f>SUM(F5:F14)</x:f>
        <x:v>2.244243</x:v>
      </x:c>
      <x:c r="G16" s="117" t="n">
        <x:f>SUM(G5:G14)</x:f>
        <x:v>56.45660699999999</x:v>
      </x:c>
      <x:c r="H16" s="118" t="n">
        <x:f>G16/E16</x:f>
        <x:v>0.9617681017645192</x:v>
      </x:c>
      <x:c r="I16" s="117" t="n">
        <x:f>SUM(I5:I14)</x:f>
        <x:v>40.307488</x:v>
      </x:c>
      <x:c r="J16" s="117" t="n">
        <x:f>SUM(J5:J14)</x:f>
        <x:v>18.393371</x:v>
      </x:c>
      <x:c r="K16" s="117" t="str"/>
      <x:c r="L16" s="117" t="str"/>
      <x:c r="M16" s="117" t="str"/>
      <x:c r="N16" s="117" t="str"/>
    </x:row>
    <x:row r="17">
      <x:c r="A17" s="12"/>
      <x:c r="B17" s="12"/>
      <x:c r="C17" s="12"/>
      <x:c r="D17" s="12"/>
      <x:c r="E17" s="12"/>
      <x:c r="F17" s="12"/>
      <x:c r="G17" s="12"/>
      <x:c r="H17" s="12"/>
      <x:c r="I17" s="12"/>
      <x:c r="J17" s="12"/>
      <x:c r="K17" s="12"/>
      <x:c r="L17" s="12"/>
      <x:c r="M17" s="12"/>
      <x:c r="N17" s="12"/>
    </x:row>
    <x:row r="18">
      <x:c r="A18" s="12"/>
      <x:c r="B18" s="12"/>
      <x:c r="C18" s="12"/>
      <x:c r="D18" s="12"/>
      <x:c r="E18" s="12"/>
      <x:c r="F18" s="12"/>
      <x:c r="G18" s="12"/>
      <x:c r="H18" s="12"/>
      <x:c r="I18" s="12"/>
      <x:c r="J18" s="12"/>
      <x:c r="K18" s="12"/>
      <x:c r="L18" s="12"/>
      <x:c r="M18" s="12"/>
      <x:c r="N18" s="12"/>
    </x:row>
    <x:row r="19">
      <x:c r="A19" s="123" t="str">
        <x:v>Kernaussagen für die konsolidierte Rechnung</x:v>
      </x:c>
      <x:c r="B19" s="12"/>
      <x:c r="C19" s="12"/>
      <x:c r="D19" s="12"/>
      <x:c r="E19" s="12"/>
      <x:c r="F19" s="12"/>
      <x:c r="G19" s="12"/>
      <x:c r="H19" s="12"/>
      <x:c r="I19" s="12"/>
      <x:c r="J19" s="12"/>
      <x:c r="K19" s="12"/>
      <x:c r="L19" s="12"/>
      <x:c r="M19" s="12"/>
      <x:c r="N19" s="12"/>
    </x:row>
    <x:row r="20">
      <x:c r="A20" s="117" t="str">
        <x:v>Bruttoausgaben 2016-2025</x:v>
      </x:c>
      <x:c r="B20" s="117"/>
      <x:c r="C20" s="117"/>
      <x:c r="D20" s="12" t="str">
        <x:v>58,701 Mrd. €</x:v>
      </x:c>
      <x:c r="E20" s="12"/>
      <x:c r="F20" s="12"/>
      <x:c r="G20" s="12"/>
      <x:c r="H20" s="12"/>
      <x:c r="I20" s="12"/>
      <x:c r="J20" s="12"/>
      <x:c r="K20" s="12"/>
      <x:c r="L20" s="12"/>
      <x:c r="M20" s="12"/>
      <x:c r="N20" s="12"/>
    </x:row>
    <x:row r="21">
      <x:c r="A21" s="117" t="str">
        <x:v>Einnahmen 2016-2025</x:v>
      </x:c>
      <x:c r="B21" s="117"/>
      <x:c r="C21" s="117"/>
      <x:c r="D21" s="12" t="str">
        <x:v>2,244 Mrd. €</x:v>
      </x:c>
      <x:c r="E21" s="12"/>
      <x:c r="F21" s="12"/>
      <x:c r="G21" s="12"/>
      <x:c r="H21" s="12"/>
      <x:c r="I21" s="12"/>
      <x:c r="J21" s="12"/>
      <x:c r="K21" s="12"/>
      <x:c r="L21" s="12"/>
      <x:c r="M21" s="12"/>
      <x:c r="N21" s="12"/>
    </x:row>
    <x:row r="22">
      <x:c r="A22" s="117" t="str">
        <x:v>Nettoausgaben 2016-2025</x:v>
      </x:c>
      <x:c r="B22" s="117"/>
      <x:c r="C22" s="117"/>
      <x:c r="D22" s="12" t="str">
        <x:v>56,457 Mrd. €</x:v>
      </x:c>
      <x:c r="E22" s="12"/>
      <x:c r="F22" s="12"/>
      <x:c r="G22" s="12"/>
      <x:c r="H22" s="12"/>
      <x:c r="I22" s="12"/>
      <x:c r="J22" s="12"/>
      <x:c r="K22" s="12"/>
      <x:c r="L22" s="12"/>
      <x:c r="M22" s="12"/>
      <x:c r="N22" s="12"/>
    </x:row>
    <x:row r="23">
      <x:c r="A23" s="117" t="str">
        <x:v>Leistungsarten</x:v>
      </x:c>
      <x:c r="B23" s="117"/>
      <x:c r="C23" s="117"/>
      <x:c r="D23" s="12" t="str">
        <x:v>12,872 Mrd. € Hilfe zum Lebensunterhalt + 34,056 Mrd. € Grundleistungen + 11,772 Mrd. € besondere Leistungen = 58,701 Mrd. € Brutto.</x:v>
      </x:c>
      <x:c r="E23" s="12"/>
      <x:c r="F23" s="12"/>
      <x:c r="G23" s="12"/>
      <x:c r="H23" s="12"/>
      <x:c r="I23" s="12"/>
      <x:c r="J23" s="12"/>
      <x:c r="K23" s="12"/>
      <x:c r="L23" s="12"/>
      <x:c r="M23" s="12"/>
      <x:c r="N23" s="12"/>
    </x:row>
    <x:row r="24">
      <x:c r="A24" s="117" t="str">
        <x:v>Methodische Bedeutung</x:v>
      </x:c>
      <x:c r="B24" s="117"/>
      <x:c r="C24" s="117"/>
      <x:c r="D24" s="12" t="str">
        <x:v>Für eine konsolidierte Staatsrechnung sollte grundsätzlich der Endausgabenblock nur einmal gezählt werden. Die Nettoausgaben sind für die Haushaltsbelastung näherliegend als die Bruttoausgaben, ersetzen aber noch keine Konsolidierung von Bund-Land-Kommune-Transfers.</x:v>
      </x:c>
      <x:c r="E24" s="12"/>
      <x:c r="F24" s="12"/>
      <x:c r="G24" s="12"/>
      <x:c r="H24" s="12"/>
      <x:c r="I24" s="12"/>
      <x:c r="J24" s="12"/>
      <x:c r="K24" s="12"/>
      <x:c r="L24" s="12"/>
      <x:c r="M24" s="12"/>
      <x:c r="N24" s="12"/>
    </x:row>
  </x:sheetData>
  <x:mergeCells>
    <x:mergeCell ref="A1:N1"/>
    <x:mergeCell ref="A2:N2"/>
    <x:mergeCell ref="A19:N19"/>
    <x:mergeCell ref="A20:C20"/>
    <x:mergeCell ref="D20:N20"/>
    <x:mergeCell ref="A21:C21"/>
    <x:mergeCell ref="D21:N21"/>
    <x:mergeCell ref="A22:C22"/>
    <x:mergeCell ref="D22:N22"/>
    <x:mergeCell ref="A23:C23"/>
    <x:mergeCell ref="D23:N23"/>
    <x:mergeCell ref="A24:C24"/>
    <x:mergeCell ref="D24:N24"/>
  </x:mergeCells>
  <x:pageMargins left="0.7" right="0.7" top="0.75" bottom="0.75" header="0.3" footer="0.3"/>
</x:worksheet>
</file>

<file path=xl/worksheets/sheet10.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4" hidden="0" customWidth="1"/>
    <x:col min="2" max="2" width="9" hidden="0" customWidth="1"/>
    <x:col min="3" max="3" width="16" hidden="0" customWidth="1"/>
    <x:col min="4" max="4" width="18" hidden="0" customWidth="1"/>
    <x:col min="5" max="5" width="16" hidden="0" customWidth="1"/>
    <x:col min="6" max="6" width="14" hidden="0" customWidth="1"/>
    <x:col min="7" max="7" width="16" hidden="0" customWidth="1"/>
    <x:col min="8" max="8" width="12" hidden="0" customWidth="1"/>
    <x:col min="9" max="9" width="18" hidden="0" customWidth="1"/>
    <x:col min="10" max="10" width="30" hidden="0" customWidth="1"/>
    <x:col min="11" max="11" width="52" hidden="0" customWidth="1"/>
  </x:cols>
  <x:sheetData>
    <x:row r="1">
      <x:c r="A1" s="128" t="str">
        <x:v>AsylbLG nach Bundesland und Träger 2016-2025</x:v>
      </x:c>
    </x:row>
    <x:row r="2">
      <x:c r="A2" s="12" t="str">
        <x:v>Quelle: Destatis GENESIS 22211-0012 und 22211-0013. Werte in Mio. Euro. Die Tabelle dient zur Zuordnung von Endausgaben und zur Vermeidung von Doppelzählungen mit Länder-/Kommunalblöcken.</x:v>
      </x:c>
    </x:row>
    <x:row r="4">
      <x:c r="A4" s="132" t="str">
        <x:v>Bundesland</x:v>
      </x:c>
      <x:c r="B4" s="132" t="str">
        <x:v>Jahr</x:v>
      </x:c>
      <x:c r="C4" s="132" t="str">
        <x:v>örtliche Träger</x:v>
      </x:c>
      <x:c r="D4" s="132" t="str">
        <x:v>überörtliche Träger</x:v>
      </x:c>
      <x:c r="E4" s="132" t="str">
        <x:v>Bruttoausgaben</x:v>
      </x:c>
      <x:c r="F4" s="132" t="str">
        <x:v>Einnahmen</x:v>
      </x:c>
      <x:c r="G4" s="132" t="str">
        <x:v>Nettoausgaben</x:v>
      </x:c>
      <x:c r="H4" s="132" t="str">
        <x:v>Nettoquote</x:v>
      </x:c>
      <x:c r="I4" s="132" t="str">
        <x:v>Abgleich 0012/0013</x:v>
      </x:c>
      <x:c r="J4" s="132" t="str">
        <x:v>Quelle</x:v>
      </x:c>
      <x:c r="K4" s="132" t="str">
        <x:v>Konsolidierungshinweis</x:v>
      </x:c>
    </x:row>
    <x:row r="5">
      <x:c r="A5" s="12" t="str">
        <x:v>Baden-Württemberg</x:v>
      </x:c>
      <x:c r="B5" s="12" t="n">
        <x:v>2016</x:v>
      </x:c>
      <x:c r="C5" s="75" t="n">
        <x:v>589.933</x:v>
      </x:c>
      <x:c r="D5" s="75" t="n">
        <x:v>247.856</x:v>
      </x:c>
      <x:c r="E5" s="75" t="n">
        <x:v>837.789</x:v>
      </x:c>
      <x:c r="F5" s="75" t="n">
        <x:v>16.788</x:v>
      </x:c>
      <x:c r="G5" s="75" t="n">
        <x:v>821.001</x:v>
      </x:c>
      <x:c r="H5" s="122" t="n">
        <x:v>0.9799615416292169</x:v>
      </x:c>
      <x:c r="I5" s="12" t="str">
        <x:v>OK</x:v>
      </x:c>
      <x:c r="J5" s="12" t="str">
        <x:v>Destatis 22211-0012 / 22211-0013</x:v>
      </x:c>
      <x:c r="K5" s="12" t="str">
        <x:v>Nicht zusätzlich zu breiten Länder-/Kommunalausgaben addieren, wenn dort enthalten.</x:v>
      </x:c>
    </x:row>
    <x:row r="6">
      <x:c r="A6" s="12" t="str">
        <x:v>Baden-Württemberg</x:v>
      </x:c>
      <x:c r="B6" s="12" t="n">
        <x:v>2017</x:v>
      </x:c>
      <x:c r="C6" s="75" t="n">
        <x:v>370.805</x:v>
      </x:c>
      <x:c r="D6" s="75" t="n">
        <x:v>131.257</x:v>
      </x:c>
      <x:c r="E6" s="75" t="n">
        <x:v>502.062</x:v>
      </x:c>
      <x:c r="F6" s="75" t="n">
        <x:v>18.349</x:v>
      </x:c>
      <x:c r="G6" s="75" t="n">
        <x:v>483.713</x:v>
      </x:c>
      <x:c r="H6" s="122" t="n">
        <x:v>0.963452720978684</x:v>
      </x:c>
      <x:c r="I6" s="12" t="str">
        <x:v>OK</x:v>
      </x:c>
      <x:c r="J6" s="12" t="str">
        <x:v>Destatis 22211-0012 / 22211-0013</x:v>
      </x:c>
      <x:c r="K6" s="12" t="str">
        <x:v>Nicht zusätzlich zu breiten Länder-/Kommunalausgaben addieren, wenn dort enthalten.</x:v>
      </x:c>
    </x:row>
    <x:row r="7">
      <x:c r="A7" s="12" t="str">
        <x:v>Baden-Württemberg</x:v>
      </x:c>
      <x:c r="B7" s="12" t="n">
        <x:v>2018</x:v>
      </x:c>
      <x:c r="C7" s="75" t="n">
        <x:v>318.009</x:v>
      </x:c>
      <x:c r="D7" s="75" t="n">
        <x:v>92.188</x:v>
      </x:c>
      <x:c r="E7" s="75" t="n">
        <x:v>410.197</x:v>
      </x:c>
      <x:c r="F7" s="75" t="n">
        <x:v>13.654</x:v>
      </x:c>
      <x:c r="G7" s="75" t="n">
        <x:v>396.544</x:v>
      </x:c>
      <x:c r="H7" s="122" t="n">
        <x:v>0.9667159925596726</x:v>
      </x:c>
      <x:c r="I7" s="12" t="str">
        <x:v>OK</x:v>
      </x:c>
      <x:c r="J7" s="12" t="str">
        <x:v>Destatis 22211-0012 / 22211-0013</x:v>
      </x:c>
      <x:c r="K7" s="12" t="str">
        <x:v>Nicht zusätzlich zu breiten Länder-/Kommunalausgaben addieren, wenn dort enthalten.</x:v>
      </x:c>
    </x:row>
    <x:row r="8">
      <x:c r="A8" s="12" t="str">
        <x:v>Baden-Württemberg</x:v>
      </x:c>
      <x:c r="B8" s="12" t="n">
        <x:v>2019</x:v>
      </x:c>
      <x:c r="C8" s="75" t="n">
        <x:v>306.892</x:v>
      </x:c>
      <x:c r="D8" s="75" t="n">
        <x:v>83.031</x:v>
      </x:c>
      <x:c r="E8" s="75" t="n">
        <x:v>389.923</x:v>
      </x:c>
      <x:c r="F8" s="75" t="n">
        <x:v>9.435</x:v>
      </x:c>
      <x:c r="G8" s="75" t="n">
        <x:v>380.488</x:v>
      </x:c>
      <x:c r="H8" s="122" t="n">
        <x:v>0.9758029149344871</x:v>
      </x:c>
      <x:c r="I8" s="12" t="str">
        <x:v>OK</x:v>
      </x:c>
      <x:c r="J8" s="12" t="str">
        <x:v>Destatis 22211-0012 / 22211-0013</x:v>
      </x:c>
      <x:c r="K8" s="12" t="str">
        <x:v>Nicht zusätzlich zu breiten Länder-/Kommunalausgaben addieren, wenn dort enthalten.</x:v>
      </x:c>
    </x:row>
    <x:row r="9">
      <x:c r="A9" s="12" t="str">
        <x:v>Baden-Württemberg</x:v>
      </x:c>
      <x:c r="B9" s="12" t="n">
        <x:v>2020</x:v>
      </x:c>
      <x:c r="C9" s="75" t="n">
        <x:v>312.734</x:v>
      </x:c>
      <x:c r="D9" s="75" t="n">
        <x:v>77.428</x:v>
      </x:c>
      <x:c r="E9" s="75" t="n">
        <x:v>390.162</x:v>
      </x:c>
      <x:c r="F9" s="75" t="n">
        <x:v>9.76</x:v>
      </x:c>
      <x:c r="G9" s="75" t="n">
        <x:v>380.402</x:v>
      </x:c>
      <x:c r="H9" s="122" t="n">
        <x:v>0.9749847499243903</x:v>
      </x:c>
      <x:c r="I9" s="12" t="str">
        <x:v>OK</x:v>
      </x:c>
      <x:c r="J9" s="12" t="str">
        <x:v>Destatis 22211-0012 / 22211-0013</x:v>
      </x:c>
      <x:c r="K9" s="12" t="str">
        <x:v>Nicht zusätzlich zu breiten Länder-/Kommunalausgaben addieren, wenn dort enthalten.</x:v>
      </x:c>
    </x:row>
    <x:row r="10">
      <x:c r="A10" s="12" t="str">
        <x:v>Baden-Württemberg</x:v>
      </x:c>
      <x:c r="B10" s="12" t="n">
        <x:v>2021</x:v>
      </x:c>
      <x:c r="C10" s="75" t="n">
        <x:v>327.82</x:v>
      </x:c>
      <x:c r="D10" s="75" t="n">
        <x:v>72.648</x:v>
      </x:c>
      <x:c r="E10" s="75" t="n">
        <x:v>400.468</x:v>
      </x:c>
      <x:c r="F10" s="75" t="n">
        <x:v>10.837</x:v>
      </x:c>
      <x:c r="G10" s="75" t="n">
        <x:v>389.63</x:v>
      </x:c>
      <x:c r="H10" s="122" t="n">
        <x:v>0.9729366641029995</x:v>
      </x:c>
      <x:c r="I10" s="12" t="str">
        <x:v>OK</x:v>
      </x:c>
      <x:c r="J10" s="12" t="str">
        <x:v>Destatis 22211-0012 / 22211-0013</x:v>
      </x:c>
      <x:c r="K10" s="12" t="str">
        <x:v>Nicht zusätzlich zu breiten Länder-/Kommunalausgaben addieren, wenn dort enthalten.</x:v>
      </x:c>
    </x:row>
    <x:row r="11">
      <x:c r="A11" s="12" t="str">
        <x:v>Baden-Württemberg</x:v>
      </x:c>
      <x:c r="B11" s="12" t="n">
        <x:v>2022</x:v>
      </x:c>
      <x:c r="C11" s="75" t="n">
        <x:v>508.058</x:v>
      </x:c>
      <x:c r="D11" s="75" t="n">
        <x:v>106.167</x:v>
      </x:c>
      <x:c r="E11" s="75" t="n">
        <x:v>614.225</x:v>
      </x:c>
      <x:c r="F11" s="75" t="n">
        <x:v>25.917</x:v>
      </x:c>
      <x:c r="G11" s="75" t="n">
        <x:v>588.308</x:v>
      </x:c>
      <x:c r="H11" s="122" t="n">
        <x:v>0.957805364483699</x:v>
      </x:c>
      <x:c r="I11" s="12" t="str">
        <x:v>OK</x:v>
      </x:c>
      <x:c r="J11" s="12" t="str">
        <x:v>Destatis 22211-0012 / 22211-0013</x:v>
      </x:c>
      <x:c r="K11" s="12" t="str">
        <x:v>Nicht zusätzlich zu breiten Länder-/Kommunalausgaben addieren, wenn dort enthalten.</x:v>
      </x:c>
    </x:row>
    <x:row r="12">
      <x:c r="A12" s="12" t="str">
        <x:v>Baden-Württemberg</x:v>
      </x:c>
      <x:c r="B12" s="12" t="n">
        <x:v>2023</x:v>
      </x:c>
      <x:c r="C12" s="75" t="n">
        <x:v>484.432</x:v>
      </x:c>
      <x:c r="D12" s="75" t="n">
        <x:v>125.572</x:v>
      </x:c>
      <x:c r="E12" s="75" t="n">
        <x:v>610.005</x:v>
      </x:c>
      <x:c r="F12" s="75" t="n">
        <x:v>21.343</x:v>
      </x:c>
      <x:c r="G12" s="75" t="n">
        <x:v>588.661</x:v>
      </x:c>
      <x:c r="H12" s="122" t="n">
        <x:v>0.9650101228678454</x:v>
      </x:c>
      <x:c r="I12" s="12" t="str">
        <x:v>OK</x:v>
      </x:c>
      <x:c r="J12" s="12" t="str">
        <x:v>Destatis 22211-0012 / 22211-0013</x:v>
      </x:c>
      <x:c r="K12" s="12" t="str">
        <x:v>Nicht zusätzlich zu breiten Länder-/Kommunalausgaben addieren, wenn dort enthalten.</x:v>
      </x:c>
    </x:row>
    <x:row r="13">
      <x:c r="A13" s="12" t="str">
        <x:v>Baden-Württemberg</x:v>
      </x:c>
      <x:c r="B13" s="12" t="n">
        <x:v>2024</x:v>
      </x:c>
      <x:c r="C13" s="75" t="n">
        <x:v>492.226</x:v>
      </x:c>
      <x:c r="D13" s="75" t="n">
        <x:v>119.848</x:v>
      </x:c>
      <x:c r="E13" s="75" t="n">
        <x:v>612.074</x:v>
      </x:c>
      <x:c r="F13" s="75" t="n">
        <x:v>25.28</x:v>
      </x:c>
      <x:c r="G13" s="75" t="n">
        <x:v>586.794</x:v>
      </x:c>
      <x:c r="H13" s="122" t="n">
        <x:v>0.9586978045138332</x:v>
      </x:c>
      <x:c r="I13" s="12" t="str">
        <x:v>OK</x:v>
      </x:c>
      <x:c r="J13" s="12" t="str">
        <x:v>Destatis 22211-0012 / 22211-0013</x:v>
      </x:c>
      <x:c r="K13" s="12" t="str">
        <x:v>Nicht zusätzlich zu breiten Länder-/Kommunalausgaben addieren, wenn dort enthalten.</x:v>
      </x:c>
    </x:row>
    <x:row r="14">
      <x:c r="A14" s="12" t="str">
        <x:v>Baden-Württemberg</x:v>
      </x:c>
      <x:c r="B14" s="12" t="n">
        <x:v>2025</x:v>
      </x:c>
      <x:c r="C14" s="75" t="n">
        <x:v>465.325</x:v>
      </x:c>
      <x:c r="D14" s="75" t="n">
        <x:v>97.774</x:v>
      </x:c>
      <x:c r="E14" s="75" t="n">
        <x:v>563.099</x:v>
      </x:c>
      <x:c r="F14" s="75" t="n">
        <x:v>22.478</x:v>
      </x:c>
      <x:c r="G14" s="75" t="n">
        <x:v>540.621</x:v>
      </x:c>
      <x:c r="H14" s="122" t="n">
        <x:v>0.960081619750701</x:v>
      </x:c>
      <x:c r="I14" s="12" t="str">
        <x:v>OK</x:v>
      </x:c>
      <x:c r="J14" s="12" t="str">
        <x:v>Destatis 22211-0012 / 22211-0013</x:v>
      </x:c>
      <x:c r="K14" s="12" t="str">
        <x:v>Nicht zusätzlich zu breiten Länder-/Kommunalausgaben addieren, wenn dort enthalten.</x:v>
      </x:c>
    </x:row>
    <x:row r="15">
      <x:c r="A15" s="12" t="str">
        <x:v>Bayern</x:v>
      </x:c>
      <x:c r="B15" s="12" t="n">
        <x:v>2016</x:v>
      </x:c>
      <x:c r="C15" s="75" t="n">
        <x:v>874.56</x:v>
      </x:c>
      <x:c r="D15" s="75" t="n">
        <x:v>580.192</x:v>
      </x:c>
      <x:c r="E15" s="75" t="n">
        <x:v>1454.752</x:v>
      </x:c>
      <x:c r="F15" s="75" t="n">
        <x:v>18.854</x:v>
      </x:c>
      <x:c r="G15" s="75" t="n">
        <x:v>1435.898</x:v>
      </x:c>
      <x:c r="H15" s="122" t="n">
        <x:v>0.9870397153604188</x:v>
      </x:c>
      <x:c r="I15" s="12" t="str">
        <x:v>OK</x:v>
      </x:c>
      <x:c r="J15" s="12" t="str">
        <x:v>Destatis 22211-0012 / 22211-0013</x:v>
      </x:c>
      <x:c r="K15" s="12" t="str">
        <x:v>Nicht zusätzlich zu breiten Länder-/Kommunalausgaben addieren, wenn dort enthalten.</x:v>
      </x:c>
    </x:row>
    <x:row r="16">
      <x:c r="A16" s="12" t="str">
        <x:v>Bayern</x:v>
      </x:c>
      <x:c r="B16" s="12" t="n">
        <x:v>2017</x:v>
      </x:c>
      <x:c r="C16" s="75" t="n">
        <x:v>550.208</x:v>
      </x:c>
      <x:c r="D16" s="75" t="n">
        <x:v>457.325</x:v>
      </x:c>
      <x:c r="E16" s="75" t="n">
        <x:v>1007.533</x:v>
      </x:c>
      <x:c r="F16" s="75" t="n">
        <x:v>73.007</x:v>
      </x:c>
      <x:c r="G16" s="75" t="n">
        <x:v>934.526</x:v>
      </x:c>
      <x:c r="H16" s="122" t="n">
        <x:v>0.9275388498441242</x:v>
      </x:c>
      <x:c r="I16" s="12" t="str">
        <x:v>OK</x:v>
      </x:c>
      <x:c r="J16" s="12" t="str">
        <x:v>Destatis 22211-0012 / 22211-0013</x:v>
      </x:c>
      <x:c r="K16" s="12" t="str">
        <x:v>Nicht zusätzlich zu breiten Länder-/Kommunalausgaben addieren, wenn dort enthalten.</x:v>
      </x:c>
    </x:row>
    <x:row r="17">
      <x:c r="A17" s="12" t="str">
        <x:v>Bayern</x:v>
      </x:c>
      <x:c r="B17" s="12" t="n">
        <x:v>2018</x:v>
      </x:c>
      <x:c r="C17" s="75" t="n">
        <x:v>468.548</x:v>
      </x:c>
      <x:c r="D17" s="75" t="n">
        <x:v>471.106</x:v>
      </x:c>
      <x:c r="E17" s="75" t="n">
        <x:v>939.654</x:v>
      </x:c>
      <x:c r="F17" s="75" t="n">
        <x:v>42.514</x:v>
      </x:c>
      <x:c r="G17" s="75" t="n">
        <x:v>897.139</x:v>
      </x:c>
      <x:c r="H17" s="122" t="n">
        <x:v>0.9547546224461344</x:v>
      </x:c>
      <x:c r="I17" s="12" t="str">
        <x:v>OK</x:v>
      </x:c>
      <x:c r="J17" s="12" t="str">
        <x:v>Destatis 22211-0012 / 22211-0013</x:v>
      </x:c>
      <x:c r="K17" s="12" t="str">
        <x:v>Nicht zusätzlich zu breiten Länder-/Kommunalausgaben addieren, wenn dort enthalten.</x:v>
      </x:c>
    </x:row>
    <x:row r="18">
      <x:c r="A18" s="12" t="str">
        <x:v>Bayern</x:v>
      </x:c>
      <x:c r="B18" s="12" t="n">
        <x:v>2019</x:v>
      </x:c>
      <x:c r="C18" s="75" t="n">
        <x:v>425.599</x:v>
      </x:c>
      <x:c r="D18" s="75" t="n">
        <x:v>312.853</x:v>
      </x:c>
      <x:c r="E18" s="75" t="n">
        <x:v>738.452</x:v>
      </x:c>
      <x:c r="F18" s="75" t="n">
        <x:v>7.986</x:v>
      </x:c>
      <x:c r="G18" s="75" t="n">
        <x:v>730.466</x:v>
      </x:c>
      <x:c r="H18" s="122" t="n">
        <x:v>0.9891854853125186</x:v>
      </x:c>
      <x:c r="I18" s="12" t="str">
        <x:v>OK</x:v>
      </x:c>
      <x:c r="J18" s="12" t="str">
        <x:v>Destatis 22211-0012 / 22211-0013</x:v>
      </x:c>
      <x:c r="K18" s="12" t="str">
        <x:v>Nicht zusätzlich zu breiten Länder-/Kommunalausgaben addieren, wenn dort enthalten.</x:v>
      </x:c>
    </x:row>
    <x:row r="19">
      <x:c r="A19" s="12" t="str">
        <x:v>Bayern</x:v>
      </x:c>
      <x:c r="B19" s="12" t="n">
        <x:v>2020</x:v>
      </x:c>
      <x:c r="C19" s="75" t="n">
        <x:v>381.267</x:v>
      </x:c>
      <x:c r="D19" s="75" t="n">
        <x:v>289.936</x:v>
      </x:c>
      <x:c r="E19" s="75" t="n">
        <x:v>671.203</x:v>
      </x:c>
      <x:c r="F19" s="75" t="n">
        <x:v>30.175</x:v>
      </x:c>
      <x:c r="G19" s="75" t="n">
        <x:v>641.027</x:v>
      </x:c>
      <x:c r="H19" s="122" t="n">
        <x:v>0.9550419172739096</x:v>
      </x:c>
      <x:c r="I19" s="12" t="str">
        <x:v>OK</x:v>
      </x:c>
      <x:c r="J19" s="12" t="str">
        <x:v>Destatis 22211-0012 / 22211-0013</x:v>
      </x:c>
      <x:c r="K19" s="12" t="str">
        <x:v>Nicht zusätzlich zu breiten Länder-/Kommunalausgaben addieren, wenn dort enthalten.</x:v>
      </x:c>
    </x:row>
    <x:row r="20">
      <x:c r="A20" s="12" t="str">
        <x:v>Bayern</x:v>
      </x:c>
      <x:c r="B20" s="12" t="n">
        <x:v>2021</x:v>
      </x:c>
      <x:c r="C20" s="75" t="n">
        <x:v>359.67</x:v>
      </x:c>
      <x:c r="D20" s="75" t="n">
        <x:v>285.822</x:v>
      </x:c>
      <x:c r="E20" s="75" t="n">
        <x:v>645.492</x:v>
      </x:c>
      <x:c r="F20" s="75" t="n">
        <x:v>22.521</x:v>
      </x:c>
      <x:c r="G20" s="75" t="n">
        <x:v>622.971</x:v>
      </x:c>
      <x:c r="H20" s="122" t="n">
        <x:v>0.9651103344425648</x:v>
      </x:c>
      <x:c r="I20" s="12" t="str">
        <x:v>OK</x:v>
      </x:c>
      <x:c r="J20" s="12" t="str">
        <x:v>Destatis 22211-0012 / 22211-0013</x:v>
      </x:c>
      <x:c r="K20" s="12" t="str">
        <x:v>Nicht zusätzlich zu breiten Länder-/Kommunalausgaben addieren, wenn dort enthalten.</x:v>
      </x:c>
    </x:row>
    <x:row r="21">
      <x:c r="A21" s="12" t="str">
        <x:v>Bayern</x:v>
      </x:c>
      <x:c r="B21" s="12" t="n">
        <x:v>2022</x:v>
      </x:c>
      <x:c r="C21" s="75" t="n">
        <x:v>625.112</x:v>
      </x:c>
      <x:c r="D21" s="75" t="n">
        <x:v>278.984</x:v>
      </x:c>
      <x:c r="E21" s="75" t="n">
        <x:v>904.096</x:v>
      </x:c>
      <x:c r="F21" s="75" t="n">
        <x:v>34.776</x:v>
      </x:c>
      <x:c r="G21" s="75" t="n">
        <x:v>869.32</x:v>
      </x:c>
      <x:c r="H21" s="122" t="n">
        <x:v>0.9615350582239054</x:v>
      </x:c>
      <x:c r="I21" s="12" t="str">
        <x:v>OK</x:v>
      </x:c>
      <x:c r="J21" s="12" t="str">
        <x:v>Destatis 22211-0012 / 22211-0013</x:v>
      </x:c>
      <x:c r="K21" s="12" t="str">
        <x:v>Nicht zusätzlich zu breiten Länder-/Kommunalausgaben addieren, wenn dort enthalten.</x:v>
      </x:c>
    </x:row>
    <x:row r="22">
      <x:c r="A22" s="12" t="str">
        <x:v>Bayern</x:v>
      </x:c>
      <x:c r="B22" s="12" t="n">
        <x:v>2023</x:v>
      </x:c>
      <x:c r="C22" s="75" t="n">
        <x:v>613.048</x:v>
      </x:c>
      <x:c r="D22" s="75" t="n">
        <x:v>316.824</x:v>
      </x:c>
      <x:c r="E22" s="75" t="n">
        <x:v>929.872</x:v>
      </x:c>
      <x:c r="F22" s="75" t="n">
        <x:v>38.846</x:v>
      </x:c>
      <x:c r="G22" s="75" t="n">
        <x:v>891.026</x:v>
      </x:c>
      <x:c r="H22" s="122" t="n">
        <x:v>0.9582243577610682</x:v>
      </x:c>
      <x:c r="I22" s="12" t="str">
        <x:v>OK</x:v>
      </x:c>
      <x:c r="J22" s="12" t="str">
        <x:v>Destatis 22211-0012 / 22211-0013</x:v>
      </x:c>
      <x:c r="K22" s="12" t="str">
        <x:v>Nicht zusätzlich zu breiten Länder-/Kommunalausgaben addieren, wenn dort enthalten.</x:v>
      </x:c>
    </x:row>
    <x:row r="23">
      <x:c r="A23" s="12" t="str">
        <x:v>Bayern</x:v>
      </x:c>
      <x:c r="B23" s="12" t="n">
        <x:v>2024</x:v>
      </x:c>
      <x:c r="C23" s="75" t="n">
        <x:v>684.53</x:v>
      </x:c>
      <x:c r="D23" s="75" t="n">
        <x:v>319.196</x:v>
      </x:c>
      <x:c r="E23" s="75" t="n">
        <x:v>1003.727</x:v>
      </x:c>
      <x:c r="F23" s="75" t="n">
        <x:v>42.344</x:v>
      </x:c>
      <x:c r="G23" s="75" t="n">
        <x:v>961.383</x:v>
      </x:c>
      <x:c r="H23" s="122" t="n">
        <x:v>0.9578132300914491</x:v>
      </x:c>
      <x:c r="I23" s="12" t="str">
        <x:v>OK</x:v>
      </x:c>
      <x:c r="J23" s="12" t="str">
        <x:v>Destatis 22211-0012 / 22211-0013</x:v>
      </x:c>
      <x:c r="K23" s="12" t="str">
        <x:v>Nicht zusätzlich zu breiten Länder-/Kommunalausgaben addieren, wenn dort enthalten.</x:v>
      </x:c>
    </x:row>
    <x:row r="24">
      <x:c r="A24" s="12" t="str">
        <x:v>Bayern</x:v>
      </x:c>
      <x:c r="B24" s="12" t="n">
        <x:v>2025</x:v>
      </x:c>
      <x:c r="C24" s="75" t="n">
        <x:v>593.842</x:v>
      </x:c>
      <x:c r="D24" s="75" t="n">
        <x:v>316.674</x:v>
      </x:c>
      <x:c r="E24" s="75" t="n">
        <x:v>910.515</x:v>
      </x:c>
      <x:c r="F24" s="75" t="n">
        <x:v>57.291</x:v>
      </x:c>
      <x:c r="G24" s="75" t="n">
        <x:v>853.225</x:v>
      </x:c>
      <x:c r="H24" s="122" t="n">
        <x:v>0.9370795648616442</x:v>
      </x:c>
      <x:c r="I24" s="12" t="str">
        <x:v>OK</x:v>
      </x:c>
      <x:c r="J24" s="12" t="str">
        <x:v>Destatis 22211-0012 / 22211-0013</x:v>
      </x:c>
      <x:c r="K24" s="12" t="str">
        <x:v>Nicht zusätzlich zu breiten Länder-/Kommunalausgaben addieren, wenn dort enthalten.</x:v>
      </x:c>
    </x:row>
    <x:row r="25">
      <x:c r="A25" s="12" t="str">
        <x:v>Berlin</x:v>
      </x:c>
      <x:c r="B25" s="12" t="n">
        <x:v>2016</x:v>
      </x:c>
      <x:c r="C25" s="75" t="n">
        <x:v>0</x:v>
      </x:c>
      <x:c r="D25" s="75" t="n">
        <x:v>956.368</x:v>
      </x:c>
      <x:c r="E25" s="75" t="n">
        <x:v>956.368</x:v>
      </x:c>
      <x:c r="F25" s="75" t="n">
        <x:v>2.993</x:v>
      </x:c>
      <x:c r="G25" s="75" t="n">
        <x:v>953.375</x:v>
      </x:c>
      <x:c r="H25" s="122" t="n">
        <x:v>0.996870451541666</x:v>
      </x:c>
      <x:c r="I25" s="12" t="str">
        <x:v>OK</x:v>
      </x:c>
      <x:c r="J25" s="12" t="str">
        <x:v>Destatis 22211-0012 / 22211-0013</x:v>
      </x:c>
      <x:c r="K25" s="12" t="str">
        <x:v>Nicht zusätzlich zu breiten Länder-/Kommunalausgaben addieren, wenn dort enthalten.</x:v>
      </x:c>
    </x:row>
    <x:row r="26">
      <x:c r="A26" s="12" t="str">
        <x:v>Berlin</x:v>
      </x:c>
      <x:c r="B26" s="12" t="n">
        <x:v>2017</x:v>
      </x:c>
      <x:c r="C26" s="75" t="n">
        <x:v>0</x:v>
      </x:c>
      <x:c r="D26" s="75" t="n">
        <x:v>458.938</x:v>
      </x:c>
      <x:c r="E26" s="75" t="n">
        <x:v>458.938</x:v>
      </x:c>
      <x:c r="F26" s="75" t="n">
        <x:v>1.45</x:v>
      </x:c>
      <x:c r="G26" s="75" t="n">
        <x:v>457.488</x:v>
      </x:c>
      <x:c r="H26" s="122" t="n">
        <x:v>0.9968405318365444</x:v>
      </x:c>
      <x:c r="I26" s="12" t="str">
        <x:v>OK</x:v>
      </x:c>
      <x:c r="J26" s="12" t="str">
        <x:v>Destatis 22211-0012 / 22211-0013</x:v>
      </x:c>
      <x:c r="K26" s="12" t="str">
        <x:v>Nicht zusätzlich zu breiten Länder-/Kommunalausgaben addieren, wenn dort enthalten.</x:v>
      </x:c>
    </x:row>
    <x:row r="27">
      <x:c r="A27" s="12" t="str">
        <x:v>Berlin</x:v>
      </x:c>
      <x:c r="B27" s="12" t="n">
        <x:v>2018</x:v>
      </x:c>
      <x:c r="C27" s="75" t="n">
        <x:v>0</x:v>
      </x:c>
      <x:c r="D27" s="75" t="n">
        <x:v>425.64</x:v>
      </x:c>
      <x:c r="E27" s="75" t="n">
        <x:v>425.64</x:v>
      </x:c>
      <x:c r="F27" s="75" t="n">
        <x:v>1.784</x:v>
      </x:c>
      <x:c r="G27" s="75" t="n">
        <x:v>423.856</x:v>
      </x:c>
      <x:c r="H27" s="122" t="n">
        <x:v>0.9958086645991918</x:v>
      </x:c>
      <x:c r="I27" s="12" t="str">
        <x:v>OK</x:v>
      </x:c>
      <x:c r="J27" s="12" t="str">
        <x:v>Destatis 22211-0012 / 22211-0013</x:v>
      </x:c>
      <x:c r="K27" s="12" t="str">
        <x:v>Nicht zusätzlich zu breiten Länder-/Kommunalausgaben addieren, wenn dort enthalten.</x:v>
      </x:c>
    </x:row>
    <x:row r="28">
      <x:c r="A28" s="12" t="str">
        <x:v>Berlin</x:v>
      </x:c>
      <x:c r="B28" s="12" t="n">
        <x:v>2019</x:v>
      </x:c>
      <x:c r="C28" s="75" t="n">
        <x:v>0</x:v>
      </x:c>
      <x:c r="D28" s="75" t="n">
        <x:v>389.727</x:v>
      </x:c>
      <x:c r="E28" s="75" t="n">
        <x:v>389.727</x:v>
      </x:c>
      <x:c r="F28" s="75" t="n">
        <x:v>1.943</x:v>
      </x:c>
      <x:c r="G28" s="75" t="n">
        <x:v>387.785</x:v>
      </x:c>
      <x:c r="H28" s="122" t="n">
        <x:v>0.9950170247378293</x:v>
      </x:c>
      <x:c r="I28" s="12" t="str">
        <x:v>OK</x:v>
      </x:c>
      <x:c r="J28" s="12" t="str">
        <x:v>Destatis 22211-0012 / 22211-0013</x:v>
      </x:c>
      <x:c r="K28" s="12" t="str">
        <x:v>Nicht zusätzlich zu breiten Länder-/Kommunalausgaben addieren, wenn dort enthalten.</x:v>
      </x:c>
    </x:row>
    <x:row r="29">
      <x:c r="A29" s="12" t="str">
        <x:v>Berlin</x:v>
      </x:c>
      <x:c r="B29" s="12" t="n">
        <x:v>2020</x:v>
      </x:c>
      <x:c r="C29" s="75" t="n">
        <x:v>0</x:v>
      </x:c>
      <x:c r="D29" s="75" t="n">
        <x:v>397.451</x:v>
      </x:c>
      <x:c r="E29" s="75" t="n">
        <x:v>397.451</x:v>
      </x:c>
      <x:c r="F29" s="75" t="n">
        <x:v>2.148</x:v>
      </x:c>
      <x:c r="G29" s="75" t="n">
        <x:v>395.302</x:v>
      </x:c>
      <x:c r="H29" s="122" t="n">
        <x:v>0.9945930441739989</x:v>
      </x:c>
      <x:c r="I29" s="12" t="str">
        <x:v>OK</x:v>
      </x:c>
      <x:c r="J29" s="12" t="str">
        <x:v>Destatis 22211-0012 / 22211-0013</x:v>
      </x:c>
      <x:c r="K29" s="12" t="str">
        <x:v>Nicht zusätzlich zu breiten Länder-/Kommunalausgaben addieren, wenn dort enthalten.</x:v>
      </x:c>
    </x:row>
    <x:row r="30">
      <x:c r="A30" s="12" t="str">
        <x:v>Berlin</x:v>
      </x:c>
      <x:c r="B30" s="12" t="n">
        <x:v>2021</x:v>
      </x:c>
      <x:c r="C30" s="75" t="n">
        <x:v>0</x:v>
      </x:c>
      <x:c r="D30" s="75" t="n">
        <x:v>393.624</x:v>
      </x:c>
      <x:c r="E30" s="75" t="n">
        <x:v>393.624</x:v>
      </x:c>
      <x:c r="F30" s="75" t="n">
        <x:v>3.987</x:v>
      </x:c>
      <x:c r="G30" s="75" t="n">
        <x:v>389.637</x:v>
      </x:c>
      <x:c r="H30" s="122" t="n">
        <x:v>0.9898710444485093</x:v>
      </x:c>
      <x:c r="I30" s="12" t="str">
        <x:v>OK</x:v>
      </x:c>
      <x:c r="J30" s="12" t="str">
        <x:v>Destatis 22211-0012 / 22211-0013</x:v>
      </x:c>
      <x:c r="K30" s="12" t="str">
        <x:v>Nicht zusätzlich zu breiten Länder-/Kommunalausgaben addieren, wenn dort enthalten.</x:v>
      </x:c>
    </x:row>
    <x:row r="31">
      <x:c r="A31" s="12" t="str">
        <x:v>Berlin</x:v>
      </x:c>
      <x:c r="B31" s="12" t="n">
        <x:v>2022</x:v>
      </x:c>
      <x:c r="C31" s="75" t="n">
        <x:v>0</x:v>
      </x:c>
      <x:c r="D31" s="75" t="n">
        <x:v>477.35</x:v>
      </x:c>
      <x:c r="E31" s="75" t="n">
        <x:v>477.35</x:v>
      </x:c>
      <x:c r="F31" s="75" t="n">
        <x:v>11.15</x:v>
      </x:c>
      <x:c r="G31" s="75" t="n">
        <x:v>466.2</x:v>
      </x:c>
      <x:c r="H31" s="122" t="n">
        <x:v>0.9766418770294333</x:v>
      </x:c>
      <x:c r="I31" s="12" t="str">
        <x:v>OK</x:v>
      </x:c>
      <x:c r="J31" s="12" t="str">
        <x:v>Destatis 22211-0012 / 22211-0013</x:v>
      </x:c>
      <x:c r="K31" s="12" t="str">
        <x:v>Nicht zusätzlich zu breiten Länder-/Kommunalausgaben addieren, wenn dort enthalten.</x:v>
      </x:c>
    </x:row>
    <x:row r="32">
      <x:c r="A32" s="12" t="str">
        <x:v>Berlin</x:v>
      </x:c>
      <x:c r="B32" s="12" t="n">
        <x:v>2023</x:v>
      </x:c>
      <x:c r="C32" s="75" t="n">
        <x:v>0</x:v>
      </x:c>
      <x:c r="D32" s="75" t="n">
        <x:v>482.459</x:v>
      </x:c>
      <x:c r="E32" s="75" t="n">
        <x:v>482.459</x:v>
      </x:c>
      <x:c r="F32" s="75" t="n">
        <x:v>4.462</x:v>
      </x:c>
      <x:c r="G32" s="75" t="n">
        <x:v>477.997</x:v>
      </x:c>
      <x:c r="H32" s="122" t="n">
        <x:v>0.9907515457272017</x:v>
      </x:c>
      <x:c r="I32" s="12" t="str">
        <x:v>OK</x:v>
      </x:c>
      <x:c r="J32" s="12" t="str">
        <x:v>Destatis 22211-0012 / 22211-0013</x:v>
      </x:c>
      <x:c r="K32" s="12" t="str">
        <x:v>Nicht zusätzlich zu breiten Länder-/Kommunalausgaben addieren, wenn dort enthalten.</x:v>
      </x:c>
    </x:row>
    <x:row r="33">
      <x:c r="A33" s="12" t="str">
        <x:v>Berlin</x:v>
      </x:c>
      <x:c r="B33" s="12" t="n">
        <x:v>2024</x:v>
      </x:c>
      <x:c r="C33" s="75" t="n">
        <x:v>0</x:v>
      </x:c>
      <x:c r="D33" s="75" t="n">
        <x:v>598.63</x:v>
      </x:c>
      <x:c r="E33" s="75" t="n">
        <x:v>598.63</x:v>
      </x:c>
      <x:c r="F33" s="75" t="n">
        <x:v>4.958</x:v>
      </x:c>
      <x:c r="G33" s="75" t="n">
        <x:v>593.671</x:v>
      </x:c>
      <x:c r="H33" s="122" t="n">
        <x:v>0.991716085060889</x:v>
      </x:c>
      <x:c r="I33" s="12" t="str">
        <x:v>OK</x:v>
      </x:c>
      <x:c r="J33" s="12" t="str">
        <x:v>Destatis 22211-0012 / 22211-0013</x:v>
      </x:c>
      <x:c r="K33" s="12" t="str">
        <x:v>Nicht zusätzlich zu breiten Länder-/Kommunalausgaben addieren, wenn dort enthalten.</x:v>
      </x:c>
    </x:row>
    <x:row r="34">
      <x:c r="A34" s="12" t="str">
        <x:v>Berlin</x:v>
      </x:c>
      <x:c r="B34" s="12" t="n">
        <x:v>2025</x:v>
      </x:c>
      <x:c r="C34" s="75" t="n">
        <x:v>0</x:v>
      </x:c>
      <x:c r="D34" s="75" t="n">
        <x:v>602.694</x:v>
      </x:c>
      <x:c r="E34" s="75" t="n">
        <x:v>602.694</x:v>
      </x:c>
      <x:c r="F34" s="75" t="n">
        <x:v>5.311</x:v>
      </x:c>
      <x:c r="G34" s="75" t="n">
        <x:v>597.383</x:v>
      </x:c>
      <x:c r="H34" s="122" t="n">
        <x:v>0.9911878996638427</x:v>
      </x:c>
      <x:c r="I34" s="12" t="str">
        <x:v>OK</x:v>
      </x:c>
      <x:c r="J34" s="12" t="str">
        <x:v>Destatis 22211-0012 / 22211-0013</x:v>
      </x:c>
      <x:c r="K34" s="12" t="str">
        <x:v>Nicht zusätzlich zu breiten Länder-/Kommunalausgaben addieren, wenn dort enthalten.</x:v>
      </x:c>
    </x:row>
    <x:row r="35">
      <x:c r="A35" s="12" t="str">
        <x:v>Brandenburg</x:v>
      </x:c>
      <x:c r="B35" s="12" t="n">
        <x:v>2016</x:v>
      </x:c>
      <x:c r="C35" s="75" t="n">
        <x:v>180.329</x:v>
      </x:c>
      <x:c r="D35" s="75" t="n">
        <x:v>57.499</x:v>
      </x:c>
      <x:c r="E35" s="75" t="n">
        <x:v>237.828</x:v>
      </x:c>
      <x:c r="F35" s="75" t="n">
        <x:v>3.147</x:v>
      </x:c>
      <x:c r="G35" s="75" t="n">
        <x:v>234.681</x:v>
      </x:c>
      <x:c r="H35" s="122" t="n">
        <x:v>0.9867677481204904</x:v>
      </x:c>
      <x:c r="I35" s="12" t="str">
        <x:v>OK</x:v>
      </x:c>
      <x:c r="J35" s="12" t="str">
        <x:v>Destatis 22211-0012 / 22211-0013</x:v>
      </x:c>
      <x:c r="K35" s="12" t="str">
        <x:v>Nicht zusätzlich zu breiten Länder-/Kommunalausgaben addieren, wenn dort enthalten.</x:v>
      </x:c>
    </x:row>
    <x:row r="36">
      <x:c r="A36" s="12" t="str">
        <x:v>Brandenburg</x:v>
      </x:c>
      <x:c r="B36" s="12" t="n">
        <x:v>2017</x:v>
      </x:c>
      <x:c r="C36" s="75" t="n">
        <x:v>138.705</x:v>
      </x:c>
      <x:c r="D36" s="75" t="n">
        <x:v>56.645</x:v>
      </x:c>
      <x:c r="E36" s="75" t="n">
        <x:v>195.35</x:v>
      </x:c>
      <x:c r="F36" s="75" t="n">
        <x:v>3.713</x:v>
      </x:c>
      <x:c r="G36" s="75" t="n">
        <x:v>191.638</x:v>
      </x:c>
      <x:c r="H36" s="122" t="n">
        <x:v>0.980998208343998</x:v>
      </x:c>
      <x:c r="I36" s="12" t="str">
        <x:v>OK</x:v>
      </x:c>
      <x:c r="J36" s="12" t="str">
        <x:v>Destatis 22211-0012 / 22211-0013</x:v>
      </x:c>
      <x:c r="K36" s="12" t="str">
        <x:v>Nicht zusätzlich zu breiten Länder-/Kommunalausgaben addieren, wenn dort enthalten.</x:v>
      </x:c>
    </x:row>
    <x:row r="37">
      <x:c r="A37" s="12" t="str">
        <x:v>Brandenburg</x:v>
      </x:c>
      <x:c r="B37" s="12" t="n">
        <x:v>2018</x:v>
      </x:c>
      <x:c r="C37" s="75" t="n">
        <x:v>109.28</x:v>
      </x:c>
      <x:c r="D37" s="75" t="n">
        <x:v>38.127</x:v>
      </x:c>
      <x:c r="E37" s="75" t="n">
        <x:v>147.407</x:v>
      </x:c>
      <x:c r="F37" s="75" t="n">
        <x:v>3.044</x:v>
      </x:c>
      <x:c r="G37" s="75" t="n">
        <x:v>144.363</x:v>
      </x:c>
      <x:c r="H37" s="122" t="n">
        <x:v>0.9793496916700021</x:v>
      </x:c>
      <x:c r="I37" s="12" t="str">
        <x:v>OK</x:v>
      </x:c>
      <x:c r="J37" s="12" t="str">
        <x:v>Destatis 22211-0012 / 22211-0013</x:v>
      </x:c>
      <x:c r="K37" s="12" t="str">
        <x:v>Nicht zusätzlich zu breiten Länder-/Kommunalausgaben addieren, wenn dort enthalten.</x:v>
      </x:c>
    </x:row>
    <x:row r="38">
      <x:c r="A38" s="12" t="str">
        <x:v>Brandenburg</x:v>
      </x:c>
      <x:c r="B38" s="12" t="n">
        <x:v>2019</x:v>
      </x:c>
      <x:c r="C38" s="75" t="n">
        <x:v>117.066</x:v>
      </x:c>
      <x:c r="D38" s="75" t="n">
        <x:v>27.593</x:v>
      </x:c>
      <x:c r="E38" s="75" t="n">
        <x:v>144.658</x:v>
      </x:c>
      <x:c r="F38" s="75" t="n">
        <x:v>2.141</x:v>
      </x:c>
      <x:c r="G38" s="75" t="n">
        <x:v>142.517</x:v>
      </x:c>
      <x:c r="H38" s="122" t="n">
        <x:v>0.9851995741680377</x:v>
      </x:c>
      <x:c r="I38" s="12" t="str">
        <x:v>OK</x:v>
      </x:c>
      <x:c r="J38" s="12" t="str">
        <x:v>Destatis 22211-0012 / 22211-0013</x:v>
      </x:c>
      <x:c r="K38" s="12" t="str">
        <x:v>Nicht zusätzlich zu breiten Länder-/Kommunalausgaben addieren, wenn dort enthalten.</x:v>
      </x:c>
    </x:row>
    <x:row r="39">
      <x:c r="A39" s="12" t="str">
        <x:v>Brandenburg</x:v>
      </x:c>
      <x:c r="B39" s="12" t="n">
        <x:v>2020</x:v>
      </x:c>
      <x:c r="C39" s="75" t="n">
        <x:v>117.658</x:v>
      </x:c>
      <x:c r="D39" s="75" t="n">
        <x:v>40.788</x:v>
      </x:c>
      <x:c r="E39" s="75" t="n">
        <x:v>158.447</x:v>
      </x:c>
      <x:c r="F39" s="75" t="n">
        <x:v>2.335</x:v>
      </x:c>
      <x:c r="G39" s="75" t="n">
        <x:v>156.111</x:v>
      </x:c>
      <x:c r="H39" s="122" t="n">
        <x:v>0.9852568997835238</x:v>
      </x:c>
      <x:c r="I39" s="12" t="str">
        <x:v>OK</x:v>
      </x:c>
      <x:c r="J39" s="12" t="str">
        <x:v>Destatis 22211-0012 / 22211-0013</x:v>
      </x:c>
      <x:c r="K39" s="12" t="str">
        <x:v>Nicht zusätzlich zu breiten Länder-/Kommunalausgaben addieren, wenn dort enthalten.</x:v>
      </x:c>
    </x:row>
    <x:row r="40">
      <x:c r="A40" s="12" t="str">
        <x:v>Brandenburg</x:v>
      </x:c>
      <x:c r="B40" s="12" t="n">
        <x:v>2021</x:v>
      </x:c>
      <x:c r="C40" s="75" t="n">
        <x:v>122.403</x:v>
      </x:c>
      <x:c r="D40" s="75" t="n">
        <x:v>39.988</x:v>
      </x:c>
      <x:c r="E40" s="75" t="n">
        <x:v>162.391</x:v>
      </x:c>
      <x:c r="F40" s="75" t="n">
        <x:v>4.271</x:v>
      </x:c>
      <x:c r="G40" s="75" t="n">
        <x:v>158.12</x:v>
      </x:c>
      <x:c r="H40" s="122" t="n">
        <x:v>0.973699281364115</x:v>
      </x:c>
      <x:c r="I40" s="12" t="str">
        <x:v>OK</x:v>
      </x:c>
      <x:c r="J40" s="12" t="str">
        <x:v>Destatis 22211-0012 / 22211-0013</x:v>
      </x:c>
      <x:c r="K40" s="12" t="str">
        <x:v>Nicht zusätzlich zu breiten Länder-/Kommunalausgaben addieren, wenn dort enthalten.</x:v>
      </x:c>
    </x:row>
    <x:row r="41">
      <x:c r="A41" s="12" t="str">
        <x:v>Brandenburg</x:v>
      </x:c>
      <x:c r="B41" s="12" t="n">
        <x:v>2022</x:v>
      </x:c>
      <x:c r="C41" s="75" t="n">
        <x:v>189.902</x:v>
      </x:c>
      <x:c r="D41" s="75" t="n">
        <x:v>50.449</x:v>
      </x:c>
      <x:c r="E41" s="75" t="n">
        <x:v>240.35</x:v>
      </x:c>
      <x:c r="F41" s="75" t="n">
        <x:v>7.806</x:v>
      </x:c>
      <x:c r="G41" s="75" t="n">
        <x:v>232.545</x:v>
      </x:c>
      <x:c r="H41" s="122" t="n">
        <x:v>0.96752652381943</x:v>
      </x:c>
      <x:c r="I41" s="12" t="str">
        <x:v>OK</x:v>
      </x:c>
      <x:c r="J41" s="12" t="str">
        <x:v>Destatis 22211-0012 / 22211-0013</x:v>
      </x:c>
      <x:c r="K41" s="12" t="str">
        <x:v>Nicht zusätzlich zu breiten Länder-/Kommunalausgaben addieren, wenn dort enthalten.</x:v>
      </x:c>
    </x:row>
    <x:row r="42">
      <x:c r="A42" s="12" t="str">
        <x:v>Brandenburg</x:v>
      </x:c>
      <x:c r="B42" s="12" t="n">
        <x:v>2023</x:v>
      </x:c>
      <x:c r="C42" s="75" t="n">
        <x:v>165.04</x:v>
      </x:c>
      <x:c r="D42" s="75" t="n">
        <x:v>63.651</x:v>
      </x:c>
      <x:c r="E42" s="75" t="n">
        <x:v>228.691</x:v>
      </x:c>
      <x:c r="F42" s="75" t="n">
        <x:v>9.75</x:v>
      </x:c>
      <x:c r="G42" s="75" t="n">
        <x:v>218.941</x:v>
      </x:c>
      <x:c r="H42" s="122" t="n">
        <x:v>0.9573660528835852</x:v>
      </x:c>
      <x:c r="I42" s="12" t="str">
        <x:v>OK</x:v>
      </x:c>
      <x:c r="J42" s="12" t="str">
        <x:v>Destatis 22211-0012 / 22211-0013</x:v>
      </x:c>
      <x:c r="K42" s="12" t="str">
        <x:v>Nicht zusätzlich zu breiten Länder-/Kommunalausgaben addieren, wenn dort enthalten.</x:v>
      </x:c>
    </x:row>
    <x:row r="43">
      <x:c r="A43" s="12" t="str">
        <x:v>Brandenburg</x:v>
      </x:c>
      <x:c r="B43" s="12" t="n">
        <x:v>2024</x:v>
      </x:c>
      <x:c r="C43" s="75" t="n">
        <x:v>155.696</x:v>
      </x:c>
      <x:c r="D43" s="75" t="n">
        <x:v>54.998</x:v>
      </x:c>
      <x:c r="E43" s="75" t="n">
        <x:v>210.693</x:v>
      </x:c>
      <x:c r="F43" s="75" t="n">
        <x:v>8.475</x:v>
      </x:c>
      <x:c r="G43" s="75" t="n">
        <x:v>202.218</x:v>
      </x:c>
      <x:c r="H43" s="122" t="n">
        <x:v>0.9597755976705443</x:v>
      </x:c>
      <x:c r="I43" s="12" t="str">
        <x:v>OK</x:v>
      </x:c>
      <x:c r="J43" s="12" t="str">
        <x:v>Destatis 22211-0012 / 22211-0013</x:v>
      </x:c>
      <x:c r="K43" s="12" t="str">
        <x:v>Nicht zusätzlich zu breiten Länder-/Kommunalausgaben addieren, wenn dort enthalten.</x:v>
      </x:c>
    </x:row>
    <x:row r="44">
      <x:c r="A44" s="12" t="str">
        <x:v>Brandenburg</x:v>
      </x:c>
      <x:c r="B44" s="12" t="n">
        <x:v>2025</x:v>
      </x:c>
      <x:c r="C44" s="75" t="n">
        <x:v>138.032</x:v>
      </x:c>
      <x:c r="D44" s="75" t="n">
        <x:v>51.426</x:v>
      </x:c>
      <x:c r="E44" s="75" t="n">
        <x:v>189.458</x:v>
      </x:c>
      <x:c r="F44" s="75" t="n">
        <x:v>9.285</x:v>
      </x:c>
      <x:c r="G44" s="75" t="n">
        <x:v>180.173</x:v>
      </x:c>
      <x:c r="H44" s="122" t="n">
        <x:v>0.9509917765415026</x:v>
      </x:c>
      <x:c r="I44" s="12" t="str">
        <x:v>OK</x:v>
      </x:c>
      <x:c r="J44" s="12" t="str">
        <x:v>Destatis 22211-0012 / 22211-0013</x:v>
      </x:c>
      <x:c r="K44" s="12" t="str">
        <x:v>Nicht zusätzlich zu breiten Länder-/Kommunalausgaben addieren, wenn dort enthalten.</x:v>
      </x:c>
    </x:row>
    <x:row r="45">
      <x:c r="A45" s="12" t="str">
        <x:v>Bremen</x:v>
      </x:c>
      <x:c r="B45" s="12" t="n">
        <x:v>2016</x:v>
      </x:c>
      <x:c r="C45" s="75" t="n">
        <x:v>67.893</x:v>
      </x:c>
      <x:c r="D45" s="75" t="n">
        <x:v>24.2</x:v>
      </x:c>
      <x:c r="E45" s="75" t="n">
        <x:v>92.093</x:v>
      </x:c>
      <x:c r="F45" s="75" t="n">
        <x:v>0.877</x:v>
      </x:c>
      <x:c r="G45" s="75" t="n">
        <x:v>91.215</x:v>
      </x:c>
      <x:c r="H45" s="122" t="n">
        <x:v>0.990466159208626</x:v>
      </x:c>
      <x:c r="I45" s="12" t="str">
        <x:v>OK</x:v>
      </x:c>
      <x:c r="J45" s="12" t="str">
        <x:v>Destatis 22211-0012 / 22211-0013</x:v>
      </x:c>
      <x:c r="K45" s="12" t="str">
        <x:v>Nicht zusätzlich zu breiten Länder-/Kommunalausgaben addieren, wenn dort enthalten.</x:v>
      </x:c>
    </x:row>
    <x:row r="46">
      <x:c r="A46" s="12" t="str">
        <x:v>Bremen</x:v>
      </x:c>
      <x:c r="B46" s="12" t="n">
        <x:v>2017</x:v>
      </x:c>
      <x:c r="C46" s="75" t="n">
        <x:v>42.899</x:v>
      </x:c>
      <x:c r="D46" s="75" t="n">
        <x:v>5.164</x:v>
      </x:c>
      <x:c r="E46" s="75" t="n">
        <x:v>48.064</x:v>
      </x:c>
      <x:c r="F46" s="75" t="n">
        <x:v>2.244</x:v>
      </x:c>
      <x:c r="G46" s="75" t="n">
        <x:v>45.819</x:v>
      </x:c>
      <x:c r="H46" s="122" t="n">
        <x:v>0.9532914447403462</x:v>
      </x:c>
      <x:c r="I46" s="12" t="str">
        <x:v>OK</x:v>
      </x:c>
      <x:c r="J46" s="12" t="str">
        <x:v>Destatis 22211-0012 / 22211-0013</x:v>
      </x:c>
      <x:c r="K46" s="12" t="str">
        <x:v>Nicht zusätzlich zu breiten Länder-/Kommunalausgaben addieren, wenn dort enthalten.</x:v>
      </x:c>
    </x:row>
    <x:row r="47">
      <x:c r="A47" s="12" t="str">
        <x:v>Bremen</x:v>
      </x:c>
      <x:c r="B47" s="12" t="n">
        <x:v>2018</x:v>
      </x:c>
      <x:c r="C47" s="75" t="n">
        <x:v>33.205</x:v>
      </x:c>
      <x:c r="D47" s="75" t="n">
        <x:v>5.273</x:v>
      </x:c>
      <x:c r="E47" s="75" t="n">
        <x:v>38.478</x:v>
      </x:c>
      <x:c r="F47" s="75" t="n">
        <x:v>1.024</x:v>
      </x:c>
      <x:c r="G47" s="75" t="n">
        <x:v>37.454</x:v>
      </x:c>
      <x:c r="H47" s="122" t="n">
        <x:v>0.9733873901969957</x:v>
      </x:c>
      <x:c r="I47" s="12" t="str">
        <x:v>OK</x:v>
      </x:c>
      <x:c r="J47" s="12" t="str">
        <x:v>Destatis 22211-0012 / 22211-0013</x:v>
      </x:c>
      <x:c r="K47" s="12" t="str">
        <x:v>Nicht zusätzlich zu breiten Länder-/Kommunalausgaben addieren, wenn dort enthalten.</x:v>
      </x:c>
    </x:row>
    <x:row r="48">
      <x:c r="A48" s="12" t="str">
        <x:v>Bremen</x:v>
      </x:c>
      <x:c r="B48" s="12" t="n">
        <x:v>2019</x:v>
      </x:c>
      <x:c r="C48" s="75" t="n">
        <x:v>35.939</x:v>
      </x:c>
      <x:c r="D48" s="75" t="n">
        <x:v>5.086</x:v>
      </x:c>
      <x:c r="E48" s="75" t="n">
        <x:v>41.025</x:v>
      </x:c>
      <x:c r="F48" s="75" t="n">
        <x:v>0.963</x:v>
      </x:c>
      <x:c r="G48" s="75" t="n">
        <x:v>40.062</x:v>
      </x:c>
      <x:c r="H48" s="122" t="n">
        <x:v>0.9765265082266911</x:v>
      </x:c>
      <x:c r="I48" s="12" t="str">
        <x:v>OK</x:v>
      </x:c>
      <x:c r="J48" s="12" t="str">
        <x:v>Destatis 22211-0012 / 22211-0013</x:v>
      </x:c>
      <x:c r="K48" s="12" t="str">
        <x:v>Nicht zusätzlich zu breiten Länder-/Kommunalausgaben addieren, wenn dort enthalten.</x:v>
      </x:c>
    </x:row>
    <x:row r="49">
      <x:c r="A49" s="12" t="str">
        <x:v>Bremen</x:v>
      </x:c>
      <x:c r="B49" s="12" t="n">
        <x:v>2020</x:v>
      </x:c>
      <x:c r="C49" s="75" t="n">
        <x:v>37.809</x:v>
      </x:c>
      <x:c r="D49" s="75" t="n">
        <x:v>4.273</x:v>
      </x:c>
      <x:c r="E49" s="75" t="n">
        <x:v>42.083</x:v>
      </x:c>
      <x:c r="F49" s="75" t="n">
        <x:v>0.999</x:v>
      </x:c>
      <x:c r="G49" s="75" t="n">
        <x:v>41.084</x:v>
      </x:c>
      <x:c r="H49" s="122" t="n">
        <x:v>0.9762611981084999</x:v>
      </x:c>
      <x:c r="I49" s="12" t="str">
        <x:v>OK</x:v>
      </x:c>
      <x:c r="J49" s="12" t="str">
        <x:v>Destatis 22211-0012 / 22211-0013</x:v>
      </x:c>
      <x:c r="K49" s="12" t="str">
        <x:v>Nicht zusätzlich zu breiten Länder-/Kommunalausgaben addieren, wenn dort enthalten.</x:v>
      </x:c>
    </x:row>
    <x:row r="50">
      <x:c r="A50" s="12" t="str">
        <x:v>Bremen</x:v>
      </x:c>
      <x:c r="B50" s="12" t="n">
        <x:v>2021</x:v>
      </x:c>
      <x:c r="C50" s="75" t="n">
        <x:v>40.252</x:v>
      </x:c>
      <x:c r="D50" s="75" t="n">
        <x:v>4.769</x:v>
      </x:c>
      <x:c r="E50" s="75" t="n">
        <x:v>45.021</x:v>
      </x:c>
      <x:c r="F50" s="75" t="n">
        <x:v>1.166</x:v>
      </x:c>
      <x:c r="G50" s="75" t="n">
        <x:v>43.855</x:v>
      </x:c>
      <x:c r="H50" s="122" t="n">
        <x:v>0.9741009751005086</x:v>
      </x:c>
      <x:c r="I50" s="12" t="str">
        <x:v>OK</x:v>
      </x:c>
      <x:c r="J50" s="12" t="str">
        <x:v>Destatis 22211-0012 / 22211-0013</x:v>
      </x:c>
      <x:c r="K50" s="12" t="str">
        <x:v>Nicht zusätzlich zu breiten Länder-/Kommunalausgaben addieren, wenn dort enthalten.</x:v>
      </x:c>
    </x:row>
    <x:row r="51">
      <x:c r="A51" s="12" t="str">
        <x:v>Bremen</x:v>
      </x:c>
      <x:c r="B51" s="12" t="n">
        <x:v>2022</x:v>
      </x:c>
      <x:c r="C51" s="75" t="n">
        <x:v>53.785</x:v>
      </x:c>
      <x:c r="D51" s="75" t="n">
        <x:v>17.667</x:v>
      </x:c>
      <x:c r="E51" s="75" t="n">
        <x:v>71.452</x:v>
      </x:c>
      <x:c r="F51" s="75" t="n">
        <x:v>5.864</x:v>
      </x:c>
      <x:c r="G51" s="75" t="n">
        <x:v>65.588</x:v>
      </x:c>
      <x:c r="H51" s="122" t="n">
        <x:v>0.9179309186586799</x:v>
      </x:c>
      <x:c r="I51" s="12" t="str">
        <x:v>OK</x:v>
      </x:c>
      <x:c r="J51" s="12" t="str">
        <x:v>Destatis 22211-0012 / 22211-0013</x:v>
      </x:c>
      <x:c r="K51" s="12" t="str">
        <x:v>Nicht zusätzlich zu breiten Länder-/Kommunalausgaben addieren, wenn dort enthalten.</x:v>
      </x:c>
    </x:row>
    <x:row r="52">
      <x:c r="A52" s="12" t="str">
        <x:v>Bremen</x:v>
      </x:c>
      <x:c r="B52" s="12" t="n">
        <x:v>2023</x:v>
      </x:c>
      <x:c r="C52" s="75" t="n">
        <x:v>46.657</x:v>
      </x:c>
      <x:c r="D52" s="75" t="n">
        <x:v>15.631</x:v>
      </x:c>
      <x:c r="E52" s="75" t="n">
        <x:v>62.287</x:v>
      </x:c>
      <x:c r="F52" s="75" t="n">
        <x:v>2.989</x:v>
      </x:c>
      <x:c r="G52" s="75" t="n">
        <x:v>59.298</x:v>
      </x:c>
      <x:c r="H52" s="122" t="n">
        <x:v>0.9520124584584263</x:v>
      </x:c>
      <x:c r="I52" s="12" t="str">
        <x:v>OK</x:v>
      </x:c>
      <x:c r="J52" s="12" t="str">
        <x:v>Destatis 22211-0012 / 22211-0013</x:v>
      </x:c>
      <x:c r="K52" s="12" t="str">
        <x:v>Nicht zusätzlich zu breiten Länder-/Kommunalausgaben addieren, wenn dort enthalten.</x:v>
      </x:c>
    </x:row>
    <x:row r="53">
      <x:c r="A53" s="12" t="str">
        <x:v>Bremen</x:v>
      </x:c>
      <x:c r="B53" s="12" t="n">
        <x:v>2024</x:v>
      </x:c>
      <x:c r="C53" s="75" t="n">
        <x:v>45.628</x:v>
      </x:c>
      <x:c r="D53" s="75" t="n">
        <x:v>16.039</x:v>
      </x:c>
      <x:c r="E53" s="75" t="n">
        <x:v>61.667</x:v>
      </x:c>
      <x:c r="F53" s="75" t="n">
        <x:v>2.874</x:v>
      </x:c>
      <x:c r="G53" s="75" t="n">
        <x:v>58.793</x:v>
      </x:c>
      <x:c r="H53" s="122" t="n">
        <x:v>0.9533948465143431</x:v>
      </x:c>
      <x:c r="I53" s="12" t="str">
        <x:v>OK</x:v>
      </x:c>
      <x:c r="J53" s="12" t="str">
        <x:v>Destatis 22211-0012 / 22211-0013</x:v>
      </x:c>
      <x:c r="K53" s="12" t="str">
        <x:v>Nicht zusätzlich zu breiten Länder-/Kommunalausgaben addieren, wenn dort enthalten.</x:v>
      </x:c>
    </x:row>
    <x:row r="54">
      <x:c r="A54" s="12" t="str">
        <x:v>Bremen</x:v>
      </x:c>
      <x:c r="B54" s="12" t="n">
        <x:v>2025</x:v>
      </x:c>
      <x:c r="C54" s="75" t="n">
        <x:v>46.957</x:v>
      </x:c>
      <x:c r="D54" s="75" t="n">
        <x:v>13.525</x:v>
      </x:c>
      <x:c r="E54" s="75" t="n">
        <x:v>60.483</x:v>
      </x:c>
      <x:c r="F54" s="75" t="n">
        <x:v>2.395</x:v>
      </x:c>
      <x:c r="G54" s="75" t="n">
        <x:v>58.088</x:v>
      </x:c>
      <x:c r="H54" s="122" t="n">
        <x:v>0.9604020964568556</x:v>
      </x:c>
      <x:c r="I54" s="12" t="str">
        <x:v>OK</x:v>
      </x:c>
      <x:c r="J54" s="12" t="str">
        <x:v>Destatis 22211-0012 / 22211-0013</x:v>
      </x:c>
      <x:c r="K54" s="12" t="str">
        <x:v>Nicht zusätzlich zu breiten Länder-/Kommunalausgaben addieren, wenn dort enthalten.</x:v>
      </x:c>
    </x:row>
    <x:row r="55">
      <x:c r="A55" s="12" t="str">
        <x:v>Hamburg</x:v>
      </x:c>
      <x:c r="B55" s="12" t="n">
        <x:v>2016</x:v>
      </x:c>
      <x:c r="C55" s="75" t="n">
        <x:v>148.26</x:v>
      </x:c>
      <x:c r="D55" s="75" t="n">
        <x:v>0</x:v>
      </x:c>
      <x:c r="E55" s="75" t="n">
        <x:v>148.26</x:v>
      </x:c>
      <x:c r="F55" s="75" t="n">
        <x:v>0.774</x:v>
      </x:c>
      <x:c r="G55" s="75" t="n">
        <x:v>147.486</x:v>
      </x:c>
      <x:c r="H55" s="122" t="n">
        <x:v>0.9947794415216512</x:v>
      </x:c>
      <x:c r="I55" s="12" t="str">
        <x:v>OK</x:v>
      </x:c>
      <x:c r="J55" s="12" t="str">
        <x:v>Destatis 22211-0012 / 22211-0013</x:v>
      </x:c>
      <x:c r="K55" s="12" t="str">
        <x:v>Nicht zusätzlich zu breiten Länder-/Kommunalausgaben addieren, wenn dort enthalten.</x:v>
      </x:c>
    </x:row>
    <x:row r="56">
      <x:c r="A56" s="12" t="str">
        <x:v>Hamburg</x:v>
      </x:c>
      <x:c r="B56" s="12" t="n">
        <x:v>2017</x:v>
      </x:c>
      <x:c r="C56" s="75" t="n">
        <x:v>108.59</x:v>
      </x:c>
      <x:c r="D56" s="75" t="n">
        <x:v>0</x:v>
      </x:c>
      <x:c r="E56" s="75" t="n">
        <x:v>108.59</x:v>
      </x:c>
      <x:c r="F56" s="75" t="n">
        <x:v>0.71</x:v>
      </x:c>
      <x:c r="G56" s="75" t="n">
        <x:v>107.88</x:v>
      </x:c>
      <x:c r="H56" s="122" t="n">
        <x:v>0.9934616447186665</x:v>
      </x:c>
      <x:c r="I56" s="12" t="str">
        <x:v>OK</x:v>
      </x:c>
      <x:c r="J56" s="12" t="str">
        <x:v>Destatis 22211-0012 / 22211-0013</x:v>
      </x:c>
      <x:c r="K56" s="12" t="str">
        <x:v>Nicht zusätzlich zu breiten Länder-/Kommunalausgaben addieren, wenn dort enthalten.</x:v>
      </x:c>
    </x:row>
    <x:row r="57">
      <x:c r="A57" s="12" t="str">
        <x:v>Hamburg</x:v>
      </x:c>
      <x:c r="B57" s="12" t="n">
        <x:v>2018</x:v>
      </x:c>
      <x:c r="C57" s="75" t="n">
        <x:v>231.24</x:v>
      </x:c>
      <x:c r="D57" s="75" t="n">
        <x:v>0</x:v>
      </x:c>
      <x:c r="E57" s="75" t="n">
        <x:v>231.24</x:v>
      </x:c>
      <x:c r="F57" s="75" t="n">
        <x:v>2.861</x:v>
      </x:c>
      <x:c r="G57" s="75" t="n">
        <x:v>228.379</x:v>
      </x:c>
      <x:c r="H57" s="122" t="n">
        <x:v>0.9876275730842414</x:v>
      </x:c>
      <x:c r="I57" s="12" t="str">
        <x:v>OK</x:v>
      </x:c>
      <x:c r="J57" s="12" t="str">
        <x:v>Destatis 22211-0012 / 22211-0013</x:v>
      </x:c>
      <x:c r="K57" s="12" t="str">
        <x:v>Nicht zusätzlich zu breiten Länder-/Kommunalausgaben addieren, wenn dort enthalten.</x:v>
      </x:c>
    </x:row>
    <x:row r="58">
      <x:c r="A58" s="12" t="str">
        <x:v>Hamburg</x:v>
      </x:c>
      <x:c r="B58" s="12" t="n">
        <x:v>2019</x:v>
      </x:c>
      <x:c r="C58" s="75" t="n">
        <x:v>185.367</x:v>
      </x:c>
      <x:c r="D58" s="75" t="n">
        <x:v>0</x:v>
      </x:c>
      <x:c r="E58" s="75" t="n">
        <x:v>185.367</x:v>
      </x:c>
      <x:c r="F58" s="75" t="n">
        <x:v>1.539</x:v>
      </x:c>
      <x:c r="G58" s="75" t="n">
        <x:v>183.829</x:v>
      </x:c>
      <x:c r="H58" s="122" t="n">
        <x:v>0.9917029460475705</x:v>
      </x:c>
      <x:c r="I58" s="12" t="str">
        <x:v>OK</x:v>
      </x:c>
      <x:c r="J58" s="12" t="str">
        <x:v>Destatis 22211-0012 / 22211-0013</x:v>
      </x:c>
      <x:c r="K58" s="12" t="str">
        <x:v>Nicht zusätzlich zu breiten Länder-/Kommunalausgaben addieren, wenn dort enthalten.</x:v>
      </x:c>
    </x:row>
    <x:row r="59">
      <x:c r="A59" s="12" t="str">
        <x:v>Hamburg</x:v>
      </x:c>
      <x:c r="B59" s="12" t="n">
        <x:v>2020</x:v>
      </x:c>
      <x:c r="C59" s="75" t="n">
        <x:v>178.837</x:v>
      </x:c>
      <x:c r="D59" s="75" t="n">
        <x:v>0</x:v>
      </x:c>
      <x:c r="E59" s="75" t="n">
        <x:v>178.837</x:v>
      </x:c>
      <x:c r="F59" s="75" t="n">
        <x:v>3.891</x:v>
      </x:c>
      <x:c r="G59" s="75" t="n">
        <x:v>174.945</x:v>
      </x:c>
      <x:c r="H59" s="122" t="n">
        <x:v>0.97823716568719</x:v>
      </x:c>
      <x:c r="I59" s="12" t="str">
        <x:v>OK</x:v>
      </x:c>
      <x:c r="J59" s="12" t="str">
        <x:v>Destatis 22211-0012 / 22211-0013</x:v>
      </x:c>
      <x:c r="K59" s="12" t="str">
        <x:v>Nicht zusätzlich zu breiten Länder-/Kommunalausgaben addieren, wenn dort enthalten.</x:v>
      </x:c>
    </x:row>
    <x:row r="60">
      <x:c r="A60" s="12" t="str">
        <x:v>Hamburg</x:v>
      </x:c>
      <x:c r="B60" s="12" t="n">
        <x:v>2021</x:v>
      </x:c>
      <x:c r="C60" s="75" t="n">
        <x:v>188.399</x:v>
      </x:c>
      <x:c r="D60" s="75" t="n">
        <x:v>0</x:v>
      </x:c>
      <x:c r="E60" s="75" t="n">
        <x:v>188.399</x:v>
      </x:c>
      <x:c r="F60" s="75" t="n">
        <x:v>3.912</x:v>
      </x:c>
      <x:c r="G60" s="75" t="n">
        <x:v>184.487</x:v>
      </x:c>
      <x:c r="H60" s="122" t="n">
        <x:v>0.9792355585751517</x:v>
      </x:c>
      <x:c r="I60" s="12" t="str">
        <x:v>OK</x:v>
      </x:c>
      <x:c r="J60" s="12" t="str">
        <x:v>Destatis 22211-0012 / 22211-0013</x:v>
      </x:c>
      <x:c r="K60" s="12" t="str">
        <x:v>Nicht zusätzlich zu breiten Länder-/Kommunalausgaben addieren, wenn dort enthalten.</x:v>
      </x:c>
    </x:row>
    <x:row r="61">
      <x:c r="A61" s="12" t="str">
        <x:v>Hamburg</x:v>
      </x:c>
      <x:c r="B61" s="12" t="n">
        <x:v>2022</x:v>
      </x:c>
      <x:c r="C61" s="75" t="n">
        <x:v>205.941</x:v>
      </x:c>
      <x:c r="D61" s="75" t="n">
        <x:v>0</x:v>
      </x:c>
      <x:c r="E61" s="75" t="n">
        <x:v>205.941</x:v>
      </x:c>
      <x:c r="F61" s="75" t="n">
        <x:v>2.612</x:v>
      </x:c>
      <x:c r="G61" s="75" t="n">
        <x:v>203.329</x:v>
      </x:c>
      <x:c r="H61" s="122" t="n">
        <x:v>0.9873167557698564</x:v>
      </x:c>
      <x:c r="I61" s="12" t="str">
        <x:v>OK</x:v>
      </x:c>
      <x:c r="J61" s="12" t="str">
        <x:v>Destatis 22211-0012 / 22211-0013</x:v>
      </x:c>
      <x:c r="K61" s="12" t="str">
        <x:v>Nicht zusätzlich zu breiten Länder-/Kommunalausgaben addieren, wenn dort enthalten.</x:v>
      </x:c>
    </x:row>
    <x:row r="62">
      <x:c r="A62" s="12" t="str">
        <x:v>Hamburg</x:v>
      </x:c>
      <x:c r="B62" s="12" t="n">
        <x:v>2023</x:v>
      </x:c>
      <x:c r="C62" s="75" t="n">
        <x:v>187.437</x:v>
      </x:c>
      <x:c r="D62" s="75" t="n">
        <x:v>0</x:v>
      </x:c>
      <x:c r="E62" s="75" t="n">
        <x:v>187.437</x:v>
      </x:c>
      <x:c r="F62" s="75" t="n">
        <x:v>1.915</x:v>
      </x:c>
      <x:c r="G62" s="75" t="n">
        <x:v>185.522</x:v>
      </x:c>
      <x:c r="H62" s="122" t="n">
        <x:v>0.9897832338332346</x:v>
      </x:c>
      <x:c r="I62" s="12" t="str">
        <x:v>OK</x:v>
      </x:c>
      <x:c r="J62" s="12" t="str">
        <x:v>Destatis 22211-0012 / 22211-0013</x:v>
      </x:c>
      <x:c r="K62" s="12" t="str">
        <x:v>Nicht zusätzlich zu breiten Länder-/Kommunalausgaben addieren, wenn dort enthalten.</x:v>
      </x:c>
    </x:row>
    <x:row r="63">
      <x:c r="A63" s="12" t="str">
        <x:v>Hamburg</x:v>
      </x:c>
      <x:c r="B63" s="12" t="n">
        <x:v>2024</x:v>
      </x:c>
      <x:c r="C63" s="75" t="n">
        <x:v>256.011</x:v>
      </x:c>
      <x:c r="D63" s="75" t="n">
        <x:v>0</x:v>
      </x:c>
      <x:c r="E63" s="75" t="n">
        <x:v>256.011</x:v>
      </x:c>
      <x:c r="F63" s="75" t="n">
        <x:v>2.421</x:v>
      </x:c>
      <x:c r="G63" s="75" t="n">
        <x:v>253.589</x:v>
      </x:c>
      <x:c r="H63" s="122" t="n">
        <x:v>0.9905394690071911</x:v>
      </x:c>
      <x:c r="I63" s="12" t="str">
        <x:v>OK</x:v>
      </x:c>
      <x:c r="J63" s="12" t="str">
        <x:v>Destatis 22211-0012 / 22211-0013</x:v>
      </x:c>
      <x:c r="K63" s="12" t="str">
        <x:v>Nicht zusätzlich zu breiten Länder-/Kommunalausgaben addieren, wenn dort enthalten.</x:v>
      </x:c>
    </x:row>
    <x:row r="64">
      <x:c r="A64" s="12" t="str">
        <x:v>Hamburg</x:v>
      </x:c>
      <x:c r="B64" s="12" t="n">
        <x:v>2025</x:v>
      </x:c>
      <x:c r="C64" s="75" t="n">
        <x:v>241.548</x:v>
      </x:c>
      <x:c r="D64" s="75" t="n">
        <x:v>0</x:v>
      </x:c>
      <x:c r="E64" s="75" t="n">
        <x:v>241.548</x:v>
      </x:c>
      <x:c r="F64" s="75" t="n">
        <x:v>2.462</x:v>
      </x:c>
      <x:c r="G64" s="75" t="n">
        <x:v>239.086</x:v>
      </x:c>
      <x:c r="H64" s="122" t="n">
        <x:v>0.9898074088793946</x:v>
      </x:c>
      <x:c r="I64" s="12" t="str">
        <x:v>OK</x:v>
      </x:c>
      <x:c r="J64" s="12" t="str">
        <x:v>Destatis 22211-0012 / 22211-0013</x:v>
      </x:c>
      <x:c r="K64" s="12" t="str">
        <x:v>Nicht zusätzlich zu breiten Länder-/Kommunalausgaben addieren, wenn dort enthalten.</x:v>
      </x:c>
    </x:row>
    <x:row r="65">
      <x:c r="A65" s="12" t="str">
        <x:v>Hessen</x:v>
      </x:c>
      <x:c r="B65" s="12" t="n">
        <x:v>2016</x:v>
      </x:c>
      <x:c r="C65" s="75" t="n">
        <x:v>647.566</x:v>
      </x:c>
      <x:c r="D65" s="75" t="n">
        <x:v>223.634</x:v>
      </x:c>
      <x:c r="E65" s="75" t="n">
        <x:v>871.2</x:v>
      </x:c>
      <x:c r="F65" s="75" t="n">
        <x:v>12.517</x:v>
      </x:c>
      <x:c r="G65" s="75" t="n">
        <x:v>858.682</x:v>
      </x:c>
      <x:c r="H65" s="122" t="n">
        <x:v>0.9856313131313131</x:v>
      </x:c>
      <x:c r="I65" s="12" t="str">
        <x:v>OK</x:v>
      </x:c>
      <x:c r="J65" s="12" t="str">
        <x:v>Destatis 22211-0012 / 22211-0013</x:v>
      </x:c>
      <x:c r="K65" s="12" t="str">
        <x:v>Nicht zusätzlich zu breiten Länder-/Kommunalausgaben addieren, wenn dort enthalten.</x:v>
      </x:c>
    </x:row>
    <x:row r="66">
      <x:c r="A66" s="12" t="str">
        <x:v>Hessen</x:v>
      </x:c>
      <x:c r="B66" s="12" t="n">
        <x:v>2017</x:v>
      </x:c>
      <x:c r="C66" s="75" t="n">
        <x:v>457.909</x:v>
      </x:c>
      <x:c r="D66" s="75" t="n">
        <x:v>148.851</x:v>
      </x:c>
      <x:c r="E66" s="75" t="n">
        <x:v>606.76</x:v>
      </x:c>
      <x:c r="F66" s="75" t="n">
        <x:v>24.896</x:v>
      </x:c>
      <x:c r="G66" s="75" t="n">
        <x:v>581.864</x:v>
      </x:c>
      <x:c r="H66" s="122" t="n">
        <x:v>0.958968949831894</x:v>
      </x:c>
      <x:c r="I66" s="12" t="str">
        <x:v>OK</x:v>
      </x:c>
      <x:c r="J66" s="12" t="str">
        <x:v>Destatis 22211-0012 / 22211-0013</x:v>
      </x:c>
      <x:c r="K66" s="12" t="str">
        <x:v>Nicht zusätzlich zu breiten Länder-/Kommunalausgaben addieren, wenn dort enthalten.</x:v>
      </x:c>
    </x:row>
    <x:row r="67">
      <x:c r="A67" s="12" t="str">
        <x:v>Hessen</x:v>
      </x:c>
      <x:c r="B67" s="12" t="n">
        <x:v>2018</x:v>
      </x:c>
      <x:c r="C67" s="75" t="n">
        <x:v>355.688</x:v>
      </x:c>
      <x:c r="D67" s="75" t="n">
        <x:v>87.77</x:v>
      </x:c>
      <x:c r="E67" s="75" t="n">
        <x:v>443.458</x:v>
      </x:c>
      <x:c r="F67" s="75" t="n">
        <x:v>25.254</x:v>
      </x:c>
      <x:c r="G67" s="75" t="n">
        <x:v>418.204</x:v>
      </x:c>
      <x:c r="H67" s="122" t="n">
        <x:v>0.9430521041451502</x:v>
      </x:c>
      <x:c r="I67" s="12" t="str">
        <x:v>OK</x:v>
      </x:c>
      <x:c r="J67" s="12" t="str">
        <x:v>Destatis 22211-0012 / 22211-0013</x:v>
      </x:c>
      <x:c r="K67" s="12" t="str">
        <x:v>Nicht zusätzlich zu breiten Länder-/Kommunalausgaben addieren, wenn dort enthalten.</x:v>
      </x:c>
    </x:row>
    <x:row r="68">
      <x:c r="A68" s="12" t="str">
        <x:v>Hessen</x:v>
      </x:c>
      <x:c r="B68" s="12" t="n">
        <x:v>2019</x:v>
      </x:c>
      <x:c r="C68" s="75" t="n">
        <x:v>329.994</x:v>
      </x:c>
      <x:c r="D68" s="75" t="n">
        <x:v>70.859</x:v>
      </x:c>
      <x:c r="E68" s="75" t="n">
        <x:v>400.853</x:v>
      </x:c>
      <x:c r="F68" s="75" t="n">
        <x:v>15.269</x:v>
      </x:c>
      <x:c r="G68" s="75" t="n">
        <x:v>385.584</x:v>
      </x:c>
      <x:c r="H68" s="122" t="n">
        <x:v>0.9619087296340554</x:v>
      </x:c>
      <x:c r="I68" s="12" t="str">
        <x:v>OK</x:v>
      </x:c>
      <x:c r="J68" s="12" t="str">
        <x:v>Destatis 22211-0012 / 22211-0013</x:v>
      </x:c>
      <x:c r="K68" s="12" t="str">
        <x:v>Nicht zusätzlich zu breiten Länder-/Kommunalausgaben addieren, wenn dort enthalten.</x:v>
      </x:c>
    </x:row>
    <x:row r="69">
      <x:c r="A69" s="12" t="str">
        <x:v>Hessen</x:v>
      </x:c>
      <x:c r="B69" s="12" t="n">
        <x:v>2020</x:v>
      </x:c>
      <x:c r="C69" s="75" t="n">
        <x:v>298.77</x:v>
      </x:c>
      <x:c r="D69" s="75" t="n">
        <x:v>68.553</x:v>
      </x:c>
      <x:c r="E69" s="75" t="n">
        <x:v>367.323</x:v>
      </x:c>
      <x:c r="F69" s="75" t="n">
        <x:v>15.887</x:v>
      </x:c>
      <x:c r="G69" s="75" t="n">
        <x:v>351.436</x:v>
      </x:c>
      <x:c r="H69" s="122" t="n">
        <x:v>0.9567492370475031</x:v>
      </x:c>
      <x:c r="I69" s="12" t="str">
        <x:v>OK</x:v>
      </x:c>
      <x:c r="J69" s="12" t="str">
        <x:v>Destatis 22211-0012 / 22211-0013</x:v>
      </x:c>
      <x:c r="K69" s="12" t="str">
        <x:v>Nicht zusätzlich zu breiten Länder-/Kommunalausgaben addieren, wenn dort enthalten.</x:v>
      </x:c>
    </x:row>
    <x:row r="70">
      <x:c r="A70" s="12" t="str">
        <x:v>Hessen</x:v>
      </x:c>
      <x:c r="B70" s="12" t="n">
        <x:v>2021</x:v>
      </x:c>
      <x:c r="C70" s="75" t="n">
        <x:v>283.587</x:v>
      </x:c>
      <x:c r="D70" s="75" t="n">
        <x:v>59.003</x:v>
      </x:c>
      <x:c r="E70" s="75" t="n">
        <x:v>342.59</x:v>
      </x:c>
      <x:c r="F70" s="75" t="n">
        <x:v>16.394</x:v>
      </x:c>
      <x:c r="G70" s="75" t="n">
        <x:v>326.196</x:v>
      </x:c>
      <x:c r="H70" s="122" t="n">
        <x:v>0.9521468811115328</x:v>
      </x:c>
      <x:c r="I70" s="12" t="str">
        <x:v>OK</x:v>
      </x:c>
      <x:c r="J70" s="12" t="str">
        <x:v>Destatis 22211-0012 / 22211-0013</x:v>
      </x:c>
      <x:c r="K70" s="12" t="str">
        <x:v>Nicht zusätzlich zu breiten Länder-/Kommunalausgaben addieren, wenn dort enthalten.</x:v>
      </x:c>
    </x:row>
    <x:row r="71">
      <x:c r="A71" s="12" t="str">
        <x:v>Hessen</x:v>
      </x:c>
      <x:c r="B71" s="12" t="n">
        <x:v>2022</x:v>
      </x:c>
      <x:c r="C71" s="75" t="n">
        <x:v>524.372</x:v>
      </x:c>
      <x:c r="D71" s="75" t="n">
        <x:v>75.401</x:v>
      </x:c>
      <x:c r="E71" s="75" t="n">
        <x:v>599.774</x:v>
      </x:c>
      <x:c r="F71" s="75" t="n">
        <x:v>26.387</x:v>
      </x:c>
      <x:c r="G71" s="75" t="n">
        <x:v>573.387</x:v>
      </x:c>
      <x:c r="H71" s="122" t="n">
        <x:v>0.9560050952525452</x:v>
      </x:c>
      <x:c r="I71" s="12" t="str">
        <x:v>OK</x:v>
      </x:c>
      <x:c r="J71" s="12" t="str">
        <x:v>Destatis 22211-0012 / 22211-0013</x:v>
      </x:c>
      <x:c r="K71" s="12" t="str">
        <x:v>Nicht zusätzlich zu breiten Länder-/Kommunalausgaben addieren, wenn dort enthalten.</x:v>
      </x:c>
    </x:row>
    <x:row r="72">
      <x:c r="A72" s="12" t="str">
        <x:v>Hessen</x:v>
      </x:c>
      <x:c r="B72" s="12" t="n">
        <x:v>2023</x:v>
      </x:c>
      <x:c r="C72" s="75" t="n">
        <x:v>477.08</x:v>
      </x:c>
      <x:c r="D72" s="75" t="n">
        <x:v>93.088</x:v>
      </x:c>
      <x:c r="E72" s="75" t="n">
        <x:v>570.168</x:v>
      </x:c>
      <x:c r="F72" s="75" t="n">
        <x:v>29.903</x:v>
      </x:c>
      <x:c r="G72" s="75" t="n">
        <x:v>540.265</x:v>
      </x:c>
      <x:c r="H72" s="122" t="n">
        <x:v>0.9475540542436616</x:v>
      </x:c>
      <x:c r="I72" s="12" t="str">
        <x:v>OK</x:v>
      </x:c>
      <x:c r="J72" s="12" t="str">
        <x:v>Destatis 22211-0012 / 22211-0013</x:v>
      </x:c>
      <x:c r="K72" s="12" t="str">
        <x:v>Nicht zusätzlich zu breiten Länder-/Kommunalausgaben addieren, wenn dort enthalten.</x:v>
      </x:c>
    </x:row>
    <x:row r="73">
      <x:c r="A73" s="12" t="str">
        <x:v>Hessen</x:v>
      </x:c>
      <x:c r="B73" s="12" t="n">
        <x:v>2024</x:v>
      </x:c>
      <x:c r="C73" s="75" t="n">
        <x:v>522.609</x:v>
      </x:c>
      <x:c r="D73" s="75" t="n">
        <x:v>89.08</x:v>
      </x:c>
      <x:c r="E73" s="75" t="n">
        <x:v>611.688</x:v>
      </x:c>
      <x:c r="F73" s="75" t="n">
        <x:v>31.79</x:v>
      </x:c>
      <x:c r="G73" s="75" t="n">
        <x:v>579.898</x:v>
      </x:c>
      <x:c r="H73" s="122" t="n">
        <x:v>0.9480290605668249</x:v>
      </x:c>
      <x:c r="I73" s="12" t="str">
        <x:v>OK</x:v>
      </x:c>
      <x:c r="J73" s="12" t="str">
        <x:v>Destatis 22211-0012 / 22211-0013</x:v>
      </x:c>
      <x:c r="K73" s="12" t="str">
        <x:v>Nicht zusätzlich zu breiten Länder-/Kommunalausgaben addieren, wenn dort enthalten.</x:v>
      </x:c>
    </x:row>
    <x:row r="74">
      <x:c r="A74" s="12" t="str">
        <x:v>Hessen</x:v>
      </x:c>
      <x:c r="B74" s="12" t="n">
        <x:v>2025</x:v>
      </x:c>
      <x:c r="C74" s="75" t="n">
        <x:v>457.478</x:v>
      </x:c>
      <x:c r="D74" s="75" t="n">
        <x:v>90.016</x:v>
      </x:c>
      <x:c r="E74" s="75" t="n">
        <x:v>547.494</x:v>
      </x:c>
      <x:c r="F74" s="75" t="n">
        <x:v>20.961</x:v>
      </x:c>
      <x:c r="G74" s="75" t="n">
        <x:v>526.533</x:v>
      </x:c>
      <x:c r="H74" s="122" t="n">
        <x:v>0.9617146489276595</x:v>
      </x:c>
      <x:c r="I74" s="12" t="str">
        <x:v>OK</x:v>
      </x:c>
      <x:c r="J74" s="12" t="str">
        <x:v>Destatis 22211-0012 / 22211-0013</x:v>
      </x:c>
      <x:c r="K74" s="12" t="str">
        <x:v>Nicht zusätzlich zu breiten Länder-/Kommunalausgaben addieren, wenn dort enthalten.</x:v>
      </x:c>
    </x:row>
    <x:row r="75">
      <x:c r="A75" s="12" t="str">
        <x:v>Mecklenburg-Vorpommern</x:v>
      </x:c>
      <x:c r="B75" s="12" t="n">
        <x:v>2016</x:v>
      </x:c>
      <x:c r="C75" s="75" t="n">
        <x:v>2.358</x:v>
      </x:c>
      <x:c r="D75" s="75" t="n">
        <x:v>134.979</x:v>
      </x:c>
      <x:c r="E75" s="75" t="n">
        <x:v>137.338</x:v>
      </x:c>
      <x:c r="F75" s="75" t="n">
        <x:v>7.501</x:v>
      </x:c>
      <x:c r="G75" s="75" t="n">
        <x:v>129.836</x:v>
      </x:c>
      <x:c r="H75" s="122" t="n">
        <x:v>0.9453756425752523</x:v>
      </x:c>
      <x:c r="I75" s="12" t="str">
        <x:v>OK</x:v>
      </x:c>
      <x:c r="J75" s="12" t="str">
        <x:v>Destatis 22211-0012 / 22211-0013</x:v>
      </x:c>
      <x:c r="K75" s="12" t="str">
        <x:v>Nicht zusätzlich zu breiten Länder-/Kommunalausgaben addieren, wenn dort enthalten.</x:v>
      </x:c>
    </x:row>
    <x:row r="76">
      <x:c r="A76" s="12" t="str">
        <x:v>Mecklenburg-Vorpommern</x:v>
      </x:c>
      <x:c r="B76" s="12" t="n">
        <x:v>2017</x:v>
      </x:c>
      <x:c r="C76" s="75" t="n">
        <x:v>2.975</x:v>
      </x:c>
      <x:c r="D76" s="75" t="n">
        <x:v>79.259</x:v>
      </x:c>
      <x:c r="E76" s="75" t="n">
        <x:v>82.234</x:v>
      </x:c>
      <x:c r="F76" s="75" t="n">
        <x:v>3.377</x:v>
      </x:c>
      <x:c r="G76" s="75" t="n">
        <x:v>78.856</x:v>
      </x:c>
      <x:c r="H76" s="122" t="n">
        <x:v>0.958922100347788</x:v>
      </x:c>
      <x:c r="I76" s="12" t="str">
        <x:v>OK</x:v>
      </x:c>
      <x:c r="J76" s="12" t="str">
        <x:v>Destatis 22211-0012 / 22211-0013</x:v>
      </x:c>
      <x:c r="K76" s="12" t="str">
        <x:v>Nicht zusätzlich zu breiten Länder-/Kommunalausgaben addieren, wenn dort enthalten.</x:v>
      </x:c>
    </x:row>
    <x:row r="77">
      <x:c r="A77" s="12" t="str">
        <x:v>Mecklenburg-Vorpommern</x:v>
      </x:c>
      <x:c r="B77" s="12" t="n">
        <x:v>2018</x:v>
      </x:c>
      <x:c r="C77" s="75" t="n">
        <x:v>0.697</x:v>
      </x:c>
      <x:c r="D77" s="75" t="n">
        <x:v>58.342</x:v>
      </x:c>
      <x:c r="E77" s="75" t="n">
        <x:v>59.038</x:v>
      </x:c>
      <x:c r="F77" s="75" t="n">
        <x:v>1.908</x:v>
      </x:c>
      <x:c r="G77" s="75" t="n">
        <x:v>57.13</x:v>
      </x:c>
      <x:c r="H77" s="122" t="n">
        <x:v>0.9676818320403807</x:v>
      </x:c>
      <x:c r="I77" s="12" t="str">
        <x:v>OK</x:v>
      </x:c>
      <x:c r="J77" s="12" t="str">
        <x:v>Destatis 22211-0012 / 22211-0013</x:v>
      </x:c>
      <x:c r="K77" s="12" t="str">
        <x:v>Nicht zusätzlich zu breiten Länder-/Kommunalausgaben addieren, wenn dort enthalten.</x:v>
      </x:c>
    </x:row>
    <x:row r="78">
      <x:c r="A78" s="12" t="str">
        <x:v>Mecklenburg-Vorpommern</x:v>
      </x:c>
      <x:c r="B78" s="12" t="n">
        <x:v>2019</x:v>
      </x:c>
      <x:c r="C78" s="75" t="n">
        <x:v>0.422</x:v>
      </x:c>
      <x:c r="D78" s="75" t="n">
        <x:v>64.023</x:v>
      </x:c>
      <x:c r="E78" s="75" t="n">
        <x:v>64.445</x:v>
      </x:c>
      <x:c r="F78" s="75" t="n">
        <x:v>2.051</x:v>
      </x:c>
      <x:c r="G78" s="75" t="n">
        <x:v>62.394</x:v>
      </x:c>
      <x:c r="H78" s="122" t="n">
        <x:v>0.9681744122895493</x:v>
      </x:c>
      <x:c r="I78" s="12" t="str">
        <x:v>OK</x:v>
      </x:c>
      <x:c r="J78" s="12" t="str">
        <x:v>Destatis 22211-0012 / 22211-0013</x:v>
      </x:c>
      <x:c r="K78" s="12" t="str">
        <x:v>Nicht zusätzlich zu breiten Länder-/Kommunalausgaben addieren, wenn dort enthalten.</x:v>
      </x:c>
    </x:row>
    <x:row r="79">
      <x:c r="A79" s="12" t="str">
        <x:v>Mecklenburg-Vorpommern</x:v>
      </x:c>
      <x:c r="B79" s="12" t="n">
        <x:v>2020</x:v>
      </x:c>
      <x:c r="C79" s="75" t="n">
        <x:v>0.308</x:v>
      </x:c>
      <x:c r="D79" s="75" t="n">
        <x:v>63.464</x:v>
      </x:c>
      <x:c r="E79" s="75" t="n">
        <x:v>63.772</x:v>
      </x:c>
      <x:c r="F79" s="75" t="n">
        <x:v>1.777</x:v>
      </x:c>
      <x:c r="G79" s="75" t="n">
        <x:v>61.995</x:v>
      </x:c>
      <x:c r="H79" s="122" t="n">
        <x:v>0.9721351063162517</x:v>
      </x:c>
      <x:c r="I79" s="12" t="str">
        <x:v>OK</x:v>
      </x:c>
      <x:c r="J79" s="12" t="str">
        <x:v>Destatis 22211-0012 / 22211-0013</x:v>
      </x:c>
      <x:c r="K79" s="12" t="str">
        <x:v>Nicht zusätzlich zu breiten Länder-/Kommunalausgaben addieren, wenn dort enthalten.</x:v>
      </x:c>
    </x:row>
    <x:row r="80">
      <x:c r="A80" s="12" t="str">
        <x:v>Mecklenburg-Vorpommern</x:v>
      </x:c>
      <x:c r="B80" s="12" t="n">
        <x:v>2021</x:v>
      </x:c>
      <x:c r="C80" s="75" t="n">
        <x:v>0.333</x:v>
      </x:c>
      <x:c r="D80" s="75" t="n">
        <x:v>63.986</x:v>
      </x:c>
      <x:c r="E80" s="75" t="n">
        <x:v>64.319</x:v>
      </x:c>
      <x:c r="F80" s="75" t="n">
        <x:v>1.353</x:v>
      </x:c>
      <x:c r="G80" s="75" t="n">
        <x:v>62.966</x:v>
      </x:c>
      <x:c r="H80" s="122" t="n">
        <x:v>0.9789642251900682</x:v>
      </x:c>
      <x:c r="I80" s="12" t="str">
        <x:v>OK</x:v>
      </x:c>
      <x:c r="J80" s="12" t="str">
        <x:v>Destatis 22211-0012 / 22211-0013</x:v>
      </x:c>
      <x:c r="K80" s="12" t="str">
        <x:v>Nicht zusätzlich zu breiten Länder-/Kommunalausgaben addieren, wenn dort enthalten.</x:v>
      </x:c>
    </x:row>
    <x:row r="81">
      <x:c r="A81" s="12" t="str">
        <x:v>Mecklenburg-Vorpommern</x:v>
      </x:c>
      <x:c r="B81" s="12" t="n">
        <x:v>2022</x:v>
      </x:c>
      <x:c r="C81" s="75" t="n">
        <x:v>1.144</x:v>
      </x:c>
      <x:c r="D81" s="75" t="n">
        <x:v>117.79</x:v>
      </x:c>
      <x:c r="E81" s="75" t="n">
        <x:v>118.934</x:v>
      </x:c>
      <x:c r="F81" s="75" t="n">
        <x:v>3.859</x:v>
      </x:c>
      <x:c r="G81" s="75" t="n">
        <x:v>115.075</x:v>
      </x:c>
      <x:c r="H81" s="122" t="n">
        <x:v>0.9675534329964518</x:v>
      </x:c>
      <x:c r="I81" s="12" t="str">
        <x:v>OK</x:v>
      </x:c>
      <x:c r="J81" s="12" t="str">
        <x:v>Destatis 22211-0012 / 22211-0013</x:v>
      </x:c>
      <x:c r="K81" s="12" t="str">
        <x:v>Nicht zusätzlich zu breiten Länder-/Kommunalausgaben addieren, wenn dort enthalten.</x:v>
      </x:c>
    </x:row>
    <x:row r="82">
      <x:c r="A82" s="12" t="str">
        <x:v>Mecklenburg-Vorpommern</x:v>
      </x:c>
      <x:c r="B82" s="12" t="n">
        <x:v>2023</x:v>
      </x:c>
      <x:c r="C82" s="75" t="n">
        <x:v>0.377</x:v>
      </x:c>
      <x:c r="D82" s="75" t="n">
        <x:v>100.029</x:v>
      </x:c>
      <x:c r="E82" s="75" t="n">
        <x:v>100.406</x:v>
      </x:c>
      <x:c r="F82" s="75" t="n">
        <x:v>7.749</x:v>
      </x:c>
      <x:c r="G82" s="75" t="n">
        <x:v>92.657</x:v>
      </x:c>
      <x:c r="H82" s="122" t="n">
        <x:v>0.9228233372507619</x:v>
      </x:c>
      <x:c r="I82" s="12" t="str">
        <x:v>OK</x:v>
      </x:c>
      <x:c r="J82" s="12" t="str">
        <x:v>Destatis 22211-0012 / 22211-0013</x:v>
      </x:c>
      <x:c r="K82" s="12" t="str">
        <x:v>Nicht zusätzlich zu breiten Länder-/Kommunalausgaben addieren, wenn dort enthalten.</x:v>
      </x:c>
    </x:row>
    <x:row r="83">
      <x:c r="A83" s="12" t="str">
        <x:v>Mecklenburg-Vorpommern</x:v>
      </x:c>
      <x:c r="B83" s="12" t="n">
        <x:v>2024</x:v>
      </x:c>
      <x:c r="C83" s="75" t="n">
        <x:v>0.442</x:v>
      </x:c>
      <x:c r="D83" s="75" t="n">
        <x:v>121.049</x:v>
      </x:c>
      <x:c r="E83" s="75" t="n">
        <x:v>121.491</x:v>
      </x:c>
      <x:c r="F83" s="75" t="n">
        <x:v>6.1</x:v>
      </x:c>
      <x:c r="G83" s="75" t="n">
        <x:v>115.391</x:v>
      </x:c>
      <x:c r="H83" s="122" t="n">
        <x:v>0.949790519462347</x:v>
      </x:c>
      <x:c r="I83" s="12" t="str">
        <x:v>OK</x:v>
      </x:c>
      <x:c r="J83" s="12" t="str">
        <x:v>Destatis 22211-0012 / 22211-0013</x:v>
      </x:c>
      <x:c r="K83" s="12" t="str">
        <x:v>Nicht zusätzlich zu breiten Länder-/Kommunalausgaben addieren, wenn dort enthalten.</x:v>
      </x:c>
    </x:row>
    <x:row r="84">
      <x:c r="A84" s="12" t="str">
        <x:v>Mecklenburg-Vorpommern</x:v>
      </x:c>
      <x:c r="B84" s="12" t="n">
        <x:v>2025</x:v>
      </x:c>
      <x:c r="C84" s="75" t="n">
        <x:v>1.142</x:v>
      </x:c>
      <x:c r="D84" s="75" t="n">
        <x:v>142.623</x:v>
      </x:c>
      <x:c r="E84" s="75" t="n">
        <x:v>143.765</x:v>
      </x:c>
      <x:c r="F84" s="75" t="n">
        <x:v>5.404</x:v>
      </x:c>
      <x:c r="G84" s="75" t="n">
        <x:v>138.361</x:v>
      </x:c>
      <x:c r="H84" s="122" t="n">
        <x:v>0.9624108788648141</x:v>
      </x:c>
      <x:c r="I84" s="12" t="str">
        <x:v>OK</x:v>
      </x:c>
      <x:c r="J84" s="12" t="str">
        <x:v>Destatis 22211-0012 / 22211-0013</x:v>
      </x:c>
      <x:c r="K84" s="12" t="str">
        <x:v>Nicht zusätzlich zu breiten Länder-/Kommunalausgaben addieren, wenn dort enthalten.</x:v>
      </x:c>
    </x:row>
    <x:row r="85">
      <x:c r="A85" s="12" t="str">
        <x:v>Niedersachsen</x:v>
      </x:c>
      <x:c r="B85" s="12" t="n">
        <x:v>2016</x:v>
      </x:c>
      <x:c r="C85" s="75" t="n">
        <x:v>871.343</x:v>
      </x:c>
      <x:c r="D85" s="75" t="n">
        <x:v>55.939</x:v>
      </x:c>
      <x:c r="E85" s="75" t="n">
        <x:v>927.282</x:v>
      </x:c>
      <x:c r="F85" s="75" t="n">
        <x:v>23.374</x:v>
      </x:c>
      <x:c r="G85" s="75" t="n">
        <x:v>903.908</x:v>
      </x:c>
      <x:c r="H85" s="122" t="n">
        <x:v>0.9747929971680676</x:v>
      </x:c>
      <x:c r="I85" s="12" t="str">
        <x:v>OK</x:v>
      </x:c>
      <x:c r="J85" s="12" t="str">
        <x:v>Destatis 22211-0012 / 22211-0013</x:v>
      </x:c>
      <x:c r="K85" s="12" t="str">
        <x:v>Nicht zusätzlich zu breiten Länder-/Kommunalausgaben addieren, wenn dort enthalten.</x:v>
      </x:c>
    </x:row>
    <x:row r="86">
      <x:c r="A86" s="12" t="str">
        <x:v>Niedersachsen</x:v>
      </x:c>
      <x:c r="B86" s="12" t="n">
        <x:v>2017</x:v>
      </x:c>
      <x:c r="C86" s="75" t="n">
        <x:v>571.159</x:v>
      </x:c>
      <x:c r="D86" s="75" t="n">
        <x:v>35.447</x:v>
      </x:c>
      <x:c r="E86" s="75" t="n">
        <x:v>606.605</x:v>
      </x:c>
      <x:c r="F86" s="75" t="n">
        <x:v>30.593</x:v>
      </x:c>
      <x:c r="G86" s="75" t="n">
        <x:v>576.012</x:v>
      </x:c>
      <x:c r="H86" s="122" t="n">
        <x:v>0.9495668515755722</x:v>
      </x:c>
      <x:c r="I86" s="12" t="str">
        <x:v>OK</x:v>
      </x:c>
      <x:c r="J86" s="12" t="str">
        <x:v>Destatis 22211-0012 / 22211-0013</x:v>
      </x:c>
      <x:c r="K86" s="12" t="str">
        <x:v>Nicht zusätzlich zu breiten Länder-/Kommunalausgaben addieren, wenn dort enthalten.</x:v>
      </x:c>
    </x:row>
    <x:row r="87">
      <x:c r="A87" s="12" t="str">
        <x:v>Niedersachsen</x:v>
      </x:c>
      <x:c r="B87" s="12" t="n">
        <x:v>2018</x:v>
      </x:c>
      <x:c r="C87" s="75" t="n">
        <x:v>419.171</x:v>
      </x:c>
      <x:c r="D87" s="75" t="n">
        <x:v>38.254</x:v>
      </x:c>
      <x:c r="E87" s="75" t="n">
        <x:v>457.424</x:v>
      </x:c>
      <x:c r="F87" s="75" t="n">
        <x:v>21.986</x:v>
      </x:c>
      <x:c r="G87" s="75" t="n">
        <x:v>435.438</x:v>
      </x:c>
      <x:c r="H87" s="122" t="n">
        <x:v>0.9519351848613103</x:v>
      </x:c>
      <x:c r="I87" s="12" t="str">
        <x:v>OK</x:v>
      </x:c>
      <x:c r="J87" s="12" t="str">
        <x:v>Destatis 22211-0012 / 22211-0013</x:v>
      </x:c>
      <x:c r="K87" s="12" t="str">
        <x:v>Nicht zusätzlich zu breiten Länder-/Kommunalausgaben addieren, wenn dort enthalten.</x:v>
      </x:c>
    </x:row>
    <x:row r="88">
      <x:c r="A88" s="12" t="str">
        <x:v>Niedersachsen</x:v>
      </x:c>
      <x:c r="B88" s="12" t="n">
        <x:v>2019</x:v>
      </x:c>
      <x:c r="C88" s="75" t="n">
        <x:v>391.32</x:v>
      </x:c>
      <x:c r="D88" s="75" t="n">
        <x:v>42.623</x:v>
      </x:c>
      <x:c r="E88" s="75" t="n">
        <x:v>433.944</x:v>
      </x:c>
      <x:c r="F88" s="75" t="n">
        <x:v>14.169</x:v>
      </x:c>
      <x:c r="G88" s="75" t="n">
        <x:v>419.775</x:v>
      </x:c>
      <x:c r="H88" s="122" t="n">
        <x:v>0.9673483214423981</x:v>
      </x:c>
      <x:c r="I88" s="12" t="str">
        <x:v>OK</x:v>
      </x:c>
      <x:c r="J88" s="12" t="str">
        <x:v>Destatis 22211-0012 / 22211-0013</x:v>
      </x:c>
      <x:c r="K88" s="12" t="str">
        <x:v>Nicht zusätzlich zu breiten Länder-/Kommunalausgaben addieren, wenn dort enthalten.</x:v>
      </x:c>
    </x:row>
    <x:row r="89">
      <x:c r="A89" s="12" t="str">
        <x:v>Niedersachsen</x:v>
      </x:c>
      <x:c r="B89" s="12" t="n">
        <x:v>2020</x:v>
      </x:c>
      <x:c r="C89" s="75" t="n">
        <x:v>366.763</x:v>
      </x:c>
      <x:c r="D89" s="75" t="n">
        <x:v>40.505</x:v>
      </x:c>
      <x:c r="E89" s="75" t="n">
        <x:v>407.268</x:v>
      </x:c>
      <x:c r="F89" s="75" t="n">
        <x:v>11.769</x:v>
      </x:c>
      <x:c r="G89" s="75" t="n">
        <x:v>395.499</x:v>
      </x:c>
      <x:c r="H89" s="122" t="n">
        <x:v>0.9711025663690739</x:v>
      </x:c>
      <x:c r="I89" s="12" t="str">
        <x:v>OK</x:v>
      </x:c>
      <x:c r="J89" s="12" t="str">
        <x:v>Destatis 22211-0012 / 22211-0013</x:v>
      </x:c>
      <x:c r="K89" s="12" t="str">
        <x:v>Nicht zusätzlich zu breiten Länder-/Kommunalausgaben addieren, wenn dort enthalten.</x:v>
      </x:c>
    </x:row>
    <x:row r="90">
      <x:c r="A90" s="12" t="str">
        <x:v>Niedersachsen</x:v>
      </x:c>
      <x:c r="B90" s="12" t="n">
        <x:v>2021</x:v>
      </x:c>
      <x:c r="C90" s="75" t="n">
        <x:v>383.15</x:v>
      </x:c>
      <x:c r="D90" s="75" t="n">
        <x:v>37.474</x:v>
      </x:c>
      <x:c r="E90" s="75" t="n">
        <x:v>420.625</x:v>
      </x:c>
      <x:c r="F90" s="75" t="n">
        <x:v>12.005</x:v>
      </x:c>
      <x:c r="G90" s="75" t="n">
        <x:v>408.619</x:v>
      </x:c>
      <x:c r="H90" s="122" t="n">
        <x:v>0.9714567607726597</x:v>
      </x:c>
      <x:c r="I90" s="12" t="str">
        <x:v>OK</x:v>
      </x:c>
      <x:c r="J90" s="12" t="str">
        <x:v>Destatis 22211-0012 / 22211-0013</x:v>
      </x:c>
      <x:c r="K90" s="12" t="str">
        <x:v>Nicht zusätzlich zu breiten Länder-/Kommunalausgaben addieren, wenn dort enthalten.</x:v>
      </x:c>
    </x:row>
    <x:row r="91">
      <x:c r="A91" s="12" t="str">
        <x:v>Niedersachsen</x:v>
      </x:c>
      <x:c r="B91" s="12" t="n">
        <x:v>2022</x:v>
      </x:c>
      <x:c r="C91" s="75" t="n">
        <x:v>619.444</x:v>
      </x:c>
      <x:c r="D91" s="75" t="n">
        <x:v>41.598</x:v>
      </x:c>
      <x:c r="E91" s="75" t="n">
        <x:v>661.042</x:v>
      </x:c>
      <x:c r="F91" s="75" t="n">
        <x:v>29.882</x:v>
      </x:c>
      <x:c r="G91" s="75" t="n">
        <x:v>631.16</x:v>
      </x:c>
      <x:c r="H91" s="122" t="n">
        <x:v>0.9547956105663483</x:v>
      </x:c>
      <x:c r="I91" s="12" t="str">
        <x:v>OK</x:v>
      </x:c>
      <x:c r="J91" s="12" t="str">
        <x:v>Destatis 22211-0012 / 22211-0013</x:v>
      </x:c>
      <x:c r="K91" s="12" t="str">
        <x:v>Nicht zusätzlich zu breiten Länder-/Kommunalausgaben addieren, wenn dort enthalten.</x:v>
      </x:c>
    </x:row>
    <x:row r="92">
      <x:c r="A92" s="12" t="str">
        <x:v>Niedersachsen</x:v>
      </x:c>
      <x:c r="B92" s="12" t="n">
        <x:v>2023</x:v>
      </x:c>
      <x:c r="C92" s="75" t="n">
        <x:v>556.357</x:v>
      </x:c>
      <x:c r="D92" s="75" t="n">
        <x:v>40.54</x:v>
      </x:c>
      <x:c r="E92" s="75" t="n">
        <x:v>596.896</x:v>
      </x:c>
      <x:c r="F92" s="75" t="n">
        <x:v>37.452</x:v>
      </x:c>
      <x:c r="G92" s="75" t="n">
        <x:v>559.444</x:v>
      </x:c>
      <x:c r="H92" s="122" t="n">
        <x:v>0.9372554012759342</x:v>
      </x:c>
      <x:c r="I92" s="12" t="str">
        <x:v>OK</x:v>
      </x:c>
      <x:c r="J92" s="12" t="str">
        <x:v>Destatis 22211-0012 / 22211-0013</x:v>
      </x:c>
      <x:c r="K92" s="12" t="str">
        <x:v>Nicht zusätzlich zu breiten Länder-/Kommunalausgaben addieren, wenn dort enthalten.</x:v>
      </x:c>
    </x:row>
    <x:row r="93">
      <x:c r="A93" s="12" t="str">
        <x:v>Niedersachsen</x:v>
      </x:c>
      <x:c r="B93" s="12" t="n">
        <x:v>2024</x:v>
      </x:c>
      <x:c r="C93" s="75" t="n">
        <x:v>588.606</x:v>
      </x:c>
      <x:c r="D93" s="75" t="n">
        <x:v>34.055</x:v>
      </x:c>
      <x:c r="E93" s="75" t="n">
        <x:v>622.661</x:v>
      </x:c>
      <x:c r="F93" s="75" t="n">
        <x:v>28.179</x:v>
      </x:c>
      <x:c r="G93" s="75" t="n">
        <x:v>594.482</x:v>
      </x:c>
      <x:c r="H93" s="122" t="n">
        <x:v>0.9547442348244068</x:v>
      </x:c>
      <x:c r="I93" s="12" t="str">
        <x:v>OK</x:v>
      </x:c>
      <x:c r="J93" s="12" t="str">
        <x:v>Destatis 22211-0012 / 22211-0013</x:v>
      </x:c>
      <x:c r="K93" s="12" t="str">
        <x:v>Nicht zusätzlich zu breiten Länder-/Kommunalausgaben addieren, wenn dort enthalten.</x:v>
      </x:c>
    </x:row>
    <x:row r="94">
      <x:c r="A94" s="12" t="str">
        <x:v>Niedersachsen</x:v>
      </x:c>
      <x:c r="B94" s="12" t="n">
        <x:v>2025</x:v>
      </x:c>
      <x:c r="C94" s="75" t="n">
        <x:v>538.271</x:v>
      </x:c>
      <x:c r="D94" s="75" t="n">
        <x:v>30.602</x:v>
      </x:c>
      <x:c r="E94" s="75" t="n">
        <x:v>568.872</x:v>
      </x:c>
      <x:c r="F94" s="75" t="n">
        <x:v>24.819</x:v>
      </x:c>
      <x:c r="G94" s="75" t="n">
        <x:v>544.053</x:v>
      </x:c>
      <x:c r="H94" s="122" t="n">
        <x:v>0.9563715563430789</x:v>
      </x:c>
      <x:c r="I94" s="12" t="str">
        <x:v>OK</x:v>
      </x:c>
      <x:c r="J94" s="12" t="str">
        <x:v>Destatis 22211-0012 / 22211-0013</x:v>
      </x:c>
      <x:c r="K94" s="12" t="str">
        <x:v>Nicht zusätzlich zu breiten Länder-/Kommunalausgaben addieren, wenn dort enthalten.</x:v>
      </x:c>
    </x:row>
    <x:row r="95">
      <x:c r="A95" s="12" t="str">
        <x:v>Nordrhein-Westfalen</x:v>
      </x:c>
      <x:c r="B95" s="12" t="n">
        <x:v>2016</x:v>
      </x:c>
      <x:c r="C95" s="75" t="n">
        <x:v>1658.193</x:v>
      </x:c>
      <x:c r="D95" s="75" t="n">
        <x:v>366.258</x:v>
      </x:c>
      <x:c r="E95" s="75" t="n">
        <x:v>2024.451</x:v>
      </x:c>
      <x:c r="F95" s="75" t="n">
        <x:v>51.166</x:v>
      </x:c>
      <x:c r="G95" s="75" t="n">
        <x:v>1973.284</x:v>
      </x:c>
      <x:c r="H95" s="122" t="n">
        <x:v>0.9747254934794668</x:v>
      </x:c>
      <x:c r="I95" s="12" t="str">
        <x:v>OK</x:v>
      </x:c>
      <x:c r="J95" s="12" t="str">
        <x:v>Destatis 22211-0012 / 22211-0013</x:v>
      </x:c>
      <x:c r="K95" s="12" t="str">
        <x:v>Nicht zusätzlich zu breiten Länder-/Kommunalausgaben addieren, wenn dort enthalten.</x:v>
      </x:c>
    </x:row>
    <x:row r="96">
      <x:c r="A96" s="12" t="str">
        <x:v>Nordrhein-Westfalen</x:v>
      </x:c>
      <x:c r="B96" s="12" t="n">
        <x:v>2017</x:v>
      </x:c>
      <x:c r="C96" s="75" t="n">
        <x:v>1142.105</x:v>
      </x:c>
      <x:c r="D96" s="75" t="n">
        <x:v>129.632</x:v>
      </x:c>
      <x:c r="E96" s="75" t="n">
        <x:v>1271.737</x:v>
      </x:c>
      <x:c r="F96" s="75" t="n">
        <x:v>55.066</x:v>
      </x:c>
      <x:c r="G96" s="75" t="n">
        <x:v>1216.671</x:v>
      </x:c>
      <x:c r="H96" s="122" t="n">
        <x:v>0.9567001667797665</x:v>
      </x:c>
      <x:c r="I96" s="12" t="str">
        <x:v>OK</x:v>
      </x:c>
      <x:c r="J96" s="12" t="str">
        <x:v>Destatis 22211-0012 / 22211-0013</x:v>
      </x:c>
      <x:c r="K96" s="12" t="str">
        <x:v>Nicht zusätzlich zu breiten Länder-/Kommunalausgaben addieren, wenn dort enthalten.</x:v>
      </x:c>
    </x:row>
    <x:row r="97">
      <x:c r="A97" s="12" t="str">
        <x:v>Nordrhein-Westfalen</x:v>
      </x:c>
      <x:c r="B97" s="12" t="n">
        <x:v>2018</x:v>
      </x:c>
      <x:c r="C97" s="75" t="n">
        <x:v>836.282</x:v>
      </x:c>
      <x:c r="D97" s="75" t="n">
        <x:v>73.431</x:v>
      </x:c>
      <x:c r="E97" s="75" t="n">
        <x:v>909.713</x:v>
      </x:c>
      <x:c r="F97" s="75" t="n">
        <x:v>53.143</x:v>
      </x:c>
      <x:c r="G97" s="75" t="n">
        <x:v>856.57</x:v>
      </x:c>
      <x:c r="H97" s="122" t="n">
        <x:v>0.9415826749755143</x:v>
      </x:c>
      <x:c r="I97" s="12" t="str">
        <x:v>OK</x:v>
      </x:c>
      <x:c r="J97" s="12" t="str">
        <x:v>Destatis 22211-0012 / 22211-0013</x:v>
      </x:c>
      <x:c r="K97" s="12" t="str">
        <x:v>Nicht zusätzlich zu breiten Länder-/Kommunalausgaben addieren, wenn dort enthalten.</x:v>
      </x:c>
    </x:row>
    <x:row r="98">
      <x:c r="A98" s="12" t="str">
        <x:v>Nordrhein-Westfalen</x:v>
      </x:c>
      <x:c r="B98" s="12" t="n">
        <x:v>2019</x:v>
      </x:c>
      <x:c r="C98" s="75" t="n">
        <x:v>778.855</x:v>
      </x:c>
      <x:c r="D98" s="75" t="n">
        <x:v>65.588</x:v>
      </x:c>
      <x:c r="E98" s="75" t="n">
        <x:v>844.443</x:v>
      </x:c>
      <x:c r="F98" s="75" t="n">
        <x:v>44.323</x:v>
      </x:c>
      <x:c r="G98" s="75" t="n">
        <x:v>800.121</x:v>
      </x:c>
      <x:c r="H98" s="122" t="n">
        <x:v>0.9475133312728035</x:v>
      </x:c>
      <x:c r="I98" s="12" t="str">
        <x:v>OK</x:v>
      </x:c>
      <x:c r="J98" s="12" t="str">
        <x:v>Destatis 22211-0012 / 22211-0013</x:v>
      </x:c>
      <x:c r="K98" s="12" t="str">
        <x:v>Nicht zusätzlich zu breiten Länder-/Kommunalausgaben addieren, wenn dort enthalten.</x:v>
      </x:c>
    </x:row>
    <x:row r="99">
      <x:c r="A99" s="12" t="str">
        <x:v>Nordrhein-Westfalen</x:v>
      </x:c>
      <x:c r="B99" s="12" t="n">
        <x:v>2020</x:v>
      </x:c>
      <x:c r="C99" s="75" t="n">
        <x:v>707.058</x:v>
      </x:c>
      <x:c r="D99" s="75" t="n">
        <x:v>59.429</x:v>
      </x:c>
      <x:c r="E99" s="75" t="n">
        <x:v>766.487</x:v>
      </x:c>
      <x:c r="F99" s="75" t="n">
        <x:v>37.104</x:v>
      </x:c>
      <x:c r="G99" s="75" t="n">
        <x:v>729.382</x:v>
      </x:c>
      <x:c r="H99" s="122" t="n">
        <x:v>0.9515908293291341</x:v>
      </x:c>
      <x:c r="I99" s="12" t="str">
        <x:v>OK</x:v>
      </x:c>
      <x:c r="J99" s="12" t="str">
        <x:v>Destatis 22211-0012 / 22211-0013</x:v>
      </x:c>
      <x:c r="K99" s="12" t="str">
        <x:v>Nicht zusätzlich zu breiten Länder-/Kommunalausgaben addieren, wenn dort enthalten.</x:v>
      </x:c>
    </x:row>
    <x:row r="100">
      <x:c r="A100" s="12" t="str">
        <x:v>Nordrhein-Westfalen</x:v>
      </x:c>
      <x:c r="B100" s="12" t="n">
        <x:v>2021</x:v>
      </x:c>
      <x:c r="C100" s="75" t="n">
        <x:v>652.894</x:v>
      </x:c>
      <x:c r="D100" s="75" t="n">
        <x:v>178.121</x:v>
      </x:c>
      <x:c r="E100" s="75" t="n">
        <x:v>831.015</x:v>
      </x:c>
      <x:c r="F100" s="75" t="n">
        <x:v>41.067</x:v>
      </x:c>
      <x:c r="G100" s="75" t="n">
        <x:v>789.948</x:v>
      </x:c>
      <x:c r="H100" s="122" t="n">
        <x:v>0.9505821194563275</x:v>
      </x:c>
      <x:c r="I100" s="12" t="str">
        <x:v>OK</x:v>
      </x:c>
      <x:c r="J100" s="12" t="str">
        <x:v>Destatis 22211-0012 / 22211-0013</x:v>
      </x:c>
      <x:c r="K100" s="12" t="str">
        <x:v>Nicht zusätzlich zu breiten Länder-/Kommunalausgaben addieren, wenn dort enthalten.</x:v>
      </x:c>
    </x:row>
    <x:row r="101">
      <x:c r="A101" s="12" t="str">
        <x:v>Nordrhein-Westfalen</x:v>
      </x:c>
      <x:c r="B101" s="12" t="n">
        <x:v>2022</x:v>
      </x:c>
      <x:c r="C101" s="75" t="n">
        <x:v>994.022</x:v>
      </x:c>
      <x:c r="D101" s="75" t="n">
        <x:v>302.14</x:v>
      </x:c>
      <x:c r="E101" s="75" t="n">
        <x:v>1296.162</x:v>
      </x:c>
      <x:c r="F101" s="75" t="n">
        <x:v>78.101</x:v>
      </x:c>
      <x:c r="G101" s="75" t="n">
        <x:v>1218.061</x:v>
      </x:c>
      <x:c r="H101" s="122" t="n">
        <x:v>0.9397444146642163</x:v>
      </x:c>
      <x:c r="I101" s="12" t="str">
        <x:v>OK</x:v>
      </x:c>
      <x:c r="J101" s="12" t="str">
        <x:v>Destatis 22211-0012 / 22211-0013</x:v>
      </x:c>
      <x:c r="K101" s="12" t="str">
        <x:v>Nicht zusätzlich zu breiten Länder-/Kommunalausgaben addieren, wenn dort enthalten.</x:v>
      </x:c>
    </x:row>
    <x:row r="102">
      <x:c r="A102" s="12" t="str">
        <x:v>Nordrhein-Westfalen</x:v>
      </x:c>
      <x:c r="B102" s="12" t="n">
        <x:v>2023</x:v>
      </x:c>
      <x:c r="C102" s="75" t="n">
        <x:v>828.764</x:v>
      </x:c>
      <x:c r="D102" s="75" t="n">
        <x:v>367.043</x:v>
      </x:c>
      <x:c r="E102" s="75" t="n">
        <x:v>1195.806</x:v>
      </x:c>
      <x:c r="F102" s="75" t="n">
        <x:v>67.078</x:v>
      </x:c>
      <x:c r="G102" s="75" t="n">
        <x:v>1128.728</x:v>
      </x:c>
      <x:c r="H102" s="122" t="n">
        <x:v>0.9439056167973735</x:v>
      </x:c>
      <x:c r="I102" s="12" t="str">
        <x:v>OK</x:v>
      </x:c>
      <x:c r="J102" s="12" t="str">
        <x:v>Destatis 22211-0012 / 22211-0013</x:v>
      </x:c>
      <x:c r="K102" s="12" t="str">
        <x:v>Nicht zusätzlich zu breiten Länder-/Kommunalausgaben addieren, wenn dort enthalten.</x:v>
      </x:c>
    </x:row>
    <x:row r="103">
      <x:c r="A103" s="12" t="str">
        <x:v>Nordrhein-Westfalen</x:v>
      </x:c>
      <x:c r="B103" s="12" t="n">
        <x:v>2024</x:v>
      </x:c>
      <x:c r="C103" s="75" t="n">
        <x:v>816.183</x:v>
      </x:c>
      <x:c r="D103" s="75" t="n">
        <x:v>375.213</x:v>
      </x:c>
      <x:c r="E103" s="75" t="n">
        <x:v>1191.396</x:v>
      </x:c>
      <x:c r="F103" s="75" t="n">
        <x:v>59.018</x:v>
      </x:c>
      <x:c r="G103" s="75" t="n">
        <x:v>1132.377</x:v>
      </x:c>
      <x:c r="H103" s="122" t="n">
        <x:v>0.9504623147970952</x:v>
      </x:c>
      <x:c r="I103" s="12" t="str">
        <x:v>OK</x:v>
      </x:c>
      <x:c r="J103" s="12" t="str">
        <x:v>Destatis 22211-0012 / 22211-0013</x:v>
      </x:c>
      <x:c r="K103" s="12" t="str">
        <x:v>Nicht zusätzlich zu breiten Länder-/Kommunalausgaben addieren, wenn dort enthalten.</x:v>
      </x:c>
    </x:row>
    <x:row r="104">
      <x:c r="A104" s="12" t="str">
        <x:v>Nordrhein-Westfalen</x:v>
      </x:c>
      <x:c r="B104" s="12" t="n">
        <x:v>2025</x:v>
      </x:c>
      <x:c r="C104" s="75" t="n">
        <x:v>729.985</x:v>
      </x:c>
      <x:c r="D104" s="75" t="n">
        <x:v>314.08</x:v>
      </x:c>
      <x:c r="E104" s="75" t="n">
        <x:v>1044.065</x:v>
      </x:c>
      <x:c r="F104" s="75" t="n">
        <x:v>42.093</x:v>
      </x:c>
      <x:c r="G104" s="75" t="n">
        <x:v>1001.972</x:v>
      </x:c>
      <x:c r="H104" s="122" t="n">
        <x:v>0.9596835446068971</x:v>
      </x:c>
      <x:c r="I104" s="12" t="str">
        <x:v>OK</x:v>
      </x:c>
      <x:c r="J104" s="12" t="str">
        <x:v>Destatis 22211-0012 / 22211-0013</x:v>
      </x:c>
      <x:c r="K104" s="12" t="str">
        <x:v>Nicht zusätzlich zu breiten Länder-/Kommunalausgaben addieren, wenn dort enthalten.</x:v>
      </x:c>
    </x:row>
    <x:row r="105">
      <x:c r="A105" s="12" t="str">
        <x:v>Rheinland-Pfalz</x:v>
      </x:c>
      <x:c r="B105" s="12" t="n">
        <x:v>2016</x:v>
      </x:c>
      <x:c r="C105" s="75" t="n">
        <x:v>336.429</x:v>
      </x:c>
      <x:c r="D105" s="75" t="n">
        <x:v>22.69</x:v>
      </x:c>
      <x:c r="E105" s="75" t="n">
        <x:v>359.119</x:v>
      </x:c>
      <x:c r="F105" s="75" t="n">
        <x:v>15.615</x:v>
      </x:c>
      <x:c r="G105" s="75" t="n">
        <x:v>343.504</x:v>
      </x:c>
      <x:c r="H105" s="122" t="n">
        <x:v>0.9565185913304504</x:v>
      </x:c>
      <x:c r="I105" s="12" t="str">
        <x:v>OK</x:v>
      </x:c>
      <x:c r="J105" s="12" t="str">
        <x:v>Destatis 22211-0012 / 22211-0013</x:v>
      </x:c>
      <x:c r="K105" s="12" t="str">
        <x:v>Nicht zusätzlich zu breiten Länder-/Kommunalausgaben addieren, wenn dort enthalten.</x:v>
      </x:c>
    </x:row>
    <x:row r="106">
      <x:c r="A106" s="12" t="str">
        <x:v>Rheinland-Pfalz</x:v>
      </x:c>
      <x:c r="B106" s="12" t="n">
        <x:v>2017</x:v>
      </x:c>
      <x:c r="C106" s="75" t="n">
        <x:v>204.552</x:v>
      </x:c>
      <x:c r="D106" s="75" t="n">
        <x:v>20.382</x:v>
      </x:c>
      <x:c r="E106" s="75" t="n">
        <x:v>224.934</x:v>
      </x:c>
      <x:c r="F106" s="75" t="n">
        <x:v>22.85</x:v>
      </x:c>
      <x:c r="G106" s="75" t="n">
        <x:v>202.084</x:v>
      </x:c>
      <x:c r="H106" s="122" t="n">
        <x:v>0.8984146460739595</x:v>
      </x:c>
      <x:c r="I106" s="12" t="str">
        <x:v>OK</x:v>
      </x:c>
      <x:c r="J106" s="12" t="str">
        <x:v>Destatis 22211-0012 / 22211-0013</x:v>
      </x:c>
      <x:c r="K106" s="12" t="str">
        <x:v>Nicht zusätzlich zu breiten Länder-/Kommunalausgaben addieren, wenn dort enthalten.</x:v>
      </x:c>
    </x:row>
    <x:row r="107">
      <x:c r="A107" s="12" t="str">
        <x:v>Rheinland-Pfalz</x:v>
      </x:c>
      <x:c r="B107" s="12" t="n">
        <x:v>2018</x:v>
      </x:c>
      <x:c r="C107" s="75" t="n">
        <x:v>144.37</x:v>
      </x:c>
      <x:c r="D107" s="75" t="n">
        <x:v>10.295</x:v>
      </x:c>
      <x:c r="E107" s="75" t="n">
        <x:v>154.665</x:v>
      </x:c>
      <x:c r="F107" s="75" t="n">
        <x:v>16.403</x:v>
      </x:c>
      <x:c r="G107" s="75" t="n">
        <x:v>138.263</x:v>
      </x:c>
      <x:c r="H107" s="122" t="n">
        <x:v>0.8939514434422785</x:v>
      </x:c>
      <x:c r="I107" s="12" t="str">
        <x:v>OK</x:v>
      </x:c>
      <x:c r="J107" s="12" t="str">
        <x:v>Destatis 22211-0012 / 22211-0013</x:v>
      </x:c>
      <x:c r="K107" s="12" t="str">
        <x:v>Nicht zusätzlich zu breiten Länder-/Kommunalausgaben addieren, wenn dort enthalten.</x:v>
      </x:c>
    </x:row>
    <x:row r="108">
      <x:c r="A108" s="12" t="str">
        <x:v>Rheinland-Pfalz</x:v>
      </x:c>
      <x:c r="B108" s="12" t="n">
        <x:v>2019</x:v>
      </x:c>
      <x:c r="C108" s="75" t="n">
        <x:v>128.695</x:v>
      </x:c>
      <x:c r="D108" s="75" t="n">
        <x:v>31.139</x:v>
      </x:c>
      <x:c r="E108" s="75" t="n">
        <x:v>159.834</x:v>
      </x:c>
      <x:c r="F108" s="75" t="n">
        <x:v>12.065</x:v>
      </x:c>
      <x:c r="G108" s="75" t="n">
        <x:v>147.769</x:v>
      </x:c>
      <x:c r="H108" s="122" t="n">
        <x:v>0.9245154347635672</x:v>
      </x:c>
      <x:c r="I108" s="12" t="str">
        <x:v>OK</x:v>
      </x:c>
      <x:c r="J108" s="12" t="str">
        <x:v>Destatis 22211-0012 / 22211-0013</x:v>
      </x:c>
      <x:c r="K108" s="12" t="str">
        <x:v>Nicht zusätzlich zu breiten Länder-/Kommunalausgaben addieren, wenn dort enthalten.</x:v>
      </x:c>
    </x:row>
    <x:row r="109">
      <x:c r="A109" s="12" t="str">
        <x:v>Rheinland-Pfalz</x:v>
      </x:c>
      <x:c r="B109" s="12" t="n">
        <x:v>2020</x:v>
      </x:c>
      <x:c r="C109" s="75" t="n">
        <x:v>114.006</x:v>
      </x:c>
      <x:c r="D109" s="75" t="n">
        <x:v>31.636</x:v>
      </x:c>
      <x:c r="E109" s="75" t="n">
        <x:v>145.642</x:v>
      </x:c>
      <x:c r="F109" s="75" t="n">
        <x:v>9.774</x:v>
      </x:c>
      <x:c r="G109" s="75" t="n">
        <x:v>135.868</x:v>
      </x:c>
      <x:c r="H109" s="122" t="n">
        <x:v>0.9328902377061562</x:v>
      </x:c>
      <x:c r="I109" s="12" t="str">
        <x:v>OK</x:v>
      </x:c>
      <x:c r="J109" s="12" t="str">
        <x:v>Destatis 22211-0012 / 22211-0013</x:v>
      </x:c>
      <x:c r="K109" s="12" t="str">
        <x:v>Nicht zusätzlich zu breiten Länder-/Kommunalausgaben addieren, wenn dort enthalten.</x:v>
      </x:c>
    </x:row>
    <x:row r="110">
      <x:c r="A110" s="12" t="str">
        <x:v>Rheinland-Pfalz</x:v>
      </x:c>
      <x:c r="B110" s="12" t="n">
        <x:v>2021</x:v>
      </x:c>
      <x:c r="C110" s="75" t="n">
        <x:v>110.721</x:v>
      </x:c>
      <x:c r="D110" s="75" t="n">
        <x:v>41.805</x:v>
      </x:c>
      <x:c r="E110" s="75" t="n">
        <x:v>152.526</x:v>
      </x:c>
      <x:c r="F110" s="75" t="n">
        <x:v>11.133</x:v>
      </x:c>
      <x:c r="G110" s="75" t="n">
        <x:v>141.392</x:v>
      </x:c>
      <x:c r="H110" s="122" t="n">
        <x:v>0.9270026093911857</x:v>
      </x:c>
      <x:c r="I110" s="12" t="str">
        <x:v>OK</x:v>
      </x:c>
      <x:c r="J110" s="12" t="str">
        <x:v>Destatis 22211-0012 / 22211-0013</x:v>
      </x:c>
      <x:c r="K110" s="12" t="str">
        <x:v>Nicht zusätzlich zu breiten Länder-/Kommunalausgaben addieren, wenn dort enthalten.</x:v>
      </x:c>
    </x:row>
    <x:row r="111">
      <x:c r="A111" s="12" t="str">
        <x:v>Rheinland-Pfalz</x:v>
      </x:c>
      <x:c r="B111" s="12" t="n">
        <x:v>2022</x:v>
      </x:c>
      <x:c r="C111" s="75" t="n">
        <x:v>194.465</x:v>
      </x:c>
      <x:c r="D111" s="75" t="n">
        <x:v>57.915</x:v>
      </x:c>
      <x:c r="E111" s="75" t="n">
        <x:v>252.38</x:v>
      </x:c>
      <x:c r="F111" s="75" t="n">
        <x:v>27.712</x:v>
      </x:c>
      <x:c r="G111" s="75" t="n">
        <x:v>224.668</x:v>
      </x:c>
      <x:c r="H111" s="122" t="n">
        <x:v>0.8901973214993264</x:v>
      </x:c>
      <x:c r="I111" s="12" t="str">
        <x:v>OK</x:v>
      </x:c>
      <x:c r="J111" s="12" t="str">
        <x:v>Destatis 22211-0012 / 22211-0013</x:v>
      </x:c>
      <x:c r="K111" s="12" t="str">
        <x:v>Nicht zusätzlich zu breiten Länder-/Kommunalausgaben addieren, wenn dort enthalten.</x:v>
      </x:c>
    </x:row>
    <x:row r="112">
      <x:c r="A112" s="12" t="str">
        <x:v>Rheinland-Pfalz</x:v>
      </x:c>
      <x:c r="B112" s="12" t="n">
        <x:v>2023</x:v>
      </x:c>
      <x:c r="C112" s="75" t="n">
        <x:v>174.077</x:v>
      </x:c>
      <x:c r="D112" s="75" t="n">
        <x:v>86.512</x:v>
      </x:c>
      <x:c r="E112" s="75" t="n">
        <x:v>260.59</x:v>
      </x:c>
      <x:c r="F112" s="75" t="n">
        <x:v>30.996</x:v>
      </x:c>
      <x:c r="G112" s="75" t="n">
        <x:v>229.594</x:v>
      </x:c>
      <x:c r="H112" s="122" t="n">
        <x:v>0.8810545301047623</x:v>
      </x:c>
      <x:c r="I112" s="12" t="str">
        <x:v>OK</x:v>
      </x:c>
      <x:c r="J112" s="12" t="str">
        <x:v>Destatis 22211-0012 / 22211-0013</x:v>
      </x:c>
      <x:c r="K112" s="12" t="str">
        <x:v>Nicht zusätzlich zu breiten Länder-/Kommunalausgaben addieren, wenn dort enthalten.</x:v>
      </x:c>
    </x:row>
    <x:row r="113">
      <x:c r="A113" s="12" t="str">
        <x:v>Rheinland-Pfalz</x:v>
      </x:c>
      <x:c r="B113" s="12" t="n">
        <x:v>2024</x:v>
      </x:c>
      <x:c r="C113" s="75" t="n">
        <x:v>212.37</x:v>
      </x:c>
      <x:c r="D113" s="75" t="n">
        <x:v>77.438</x:v>
      </x:c>
      <x:c r="E113" s="75" t="n">
        <x:v>289.809</x:v>
      </x:c>
      <x:c r="F113" s="75" t="n">
        <x:v>31.495</x:v>
      </x:c>
      <x:c r="G113" s="75" t="n">
        <x:v>258.314</x:v>
      </x:c>
      <x:c r="H113" s="122" t="n">
        <x:v>0.8913249761049519</x:v>
      </x:c>
      <x:c r="I113" s="12" t="str">
        <x:v>OK</x:v>
      </x:c>
      <x:c r="J113" s="12" t="str">
        <x:v>Destatis 22211-0012 / 22211-0013</x:v>
      </x:c>
      <x:c r="K113" s="12" t="str">
        <x:v>Nicht zusätzlich zu breiten Länder-/Kommunalausgaben addieren, wenn dort enthalten.</x:v>
      </x:c>
    </x:row>
    <x:row r="114">
      <x:c r="A114" s="12" t="str">
        <x:v>Rheinland-Pfalz</x:v>
      </x:c>
      <x:c r="B114" s="12" t="n">
        <x:v>2025</x:v>
      </x:c>
      <x:c r="C114" s="75" t="n">
        <x:v>202.221</x:v>
      </x:c>
      <x:c r="D114" s="75" t="n">
        <x:v>68.413</x:v>
      </x:c>
      <x:c r="E114" s="75" t="n">
        <x:v>270.633</x:v>
      </x:c>
      <x:c r="F114" s="75" t="n">
        <x:v>28.566</x:v>
      </x:c>
      <x:c r="G114" s="75" t="n">
        <x:v>242.067</x:v>
      </x:c>
      <x:c r="H114" s="122" t="n">
        <x:v>0.8944474620611677</x:v>
      </x:c>
      <x:c r="I114" s="12" t="str">
        <x:v>OK</x:v>
      </x:c>
      <x:c r="J114" s="12" t="str">
        <x:v>Destatis 22211-0012 / 22211-0013</x:v>
      </x:c>
      <x:c r="K114" s="12" t="str">
        <x:v>Nicht zusätzlich zu breiten Länder-/Kommunalausgaben addieren, wenn dort enthalten.</x:v>
      </x:c>
    </x:row>
    <x:row r="115">
      <x:c r="A115" s="12" t="str">
        <x:v>Saarland</x:v>
      </x:c>
      <x:c r="B115" s="12" t="n">
        <x:v>2016</x:v>
      </x:c>
      <x:c r="C115" s="75" t="n">
        <x:v>35.319</x:v>
      </x:c>
      <x:c r="D115" s="75" t="n">
        <x:v>13.905</x:v>
      </x:c>
      <x:c r="E115" s="75" t="n">
        <x:v>49.224</x:v>
      </x:c>
      <x:c r="F115" s="75" t="n">
        <x:v>5.858</x:v>
      </x:c>
      <x:c r="G115" s="75" t="n">
        <x:v>43.367</x:v>
      </x:c>
      <x:c r="H115" s="122" t="n">
        <x:v>0.8810133268324395</x:v>
      </x:c>
      <x:c r="I115" s="12" t="str">
        <x:v>OK</x:v>
      </x:c>
      <x:c r="J115" s="12" t="str">
        <x:v>Destatis 22211-0012 / 22211-0013</x:v>
      </x:c>
      <x:c r="K115" s="12" t="str">
        <x:v>Nicht zusätzlich zu breiten Länder-/Kommunalausgaben addieren, wenn dort enthalten.</x:v>
      </x:c>
    </x:row>
    <x:row r="116">
      <x:c r="A116" s="12" t="str">
        <x:v>Saarland</x:v>
      </x:c>
      <x:c r="B116" s="12" t="n">
        <x:v>2017</x:v>
      </x:c>
      <x:c r="C116" s="75" t="n">
        <x:v>7.803</x:v>
      </x:c>
      <x:c r="D116" s="75" t="n">
        <x:v>6.539</x:v>
      </x:c>
      <x:c r="E116" s="75" t="n">
        <x:v>14.341</x:v>
      </x:c>
      <x:c r="F116" s="75" t="n">
        <x:v>0.872</x:v>
      </x:c>
      <x:c r="G116" s="75" t="n">
        <x:v>13.47</x:v>
      </x:c>
      <x:c r="H116" s="122" t="n">
        <x:v>0.9392650442786417</x:v>
      </x:c>
      <x:c r="I116" s="12" t="str">
        <x:v>OK</x:v>
      </x:c>
      <x:c r="J116" s="12" t="str">
        <x:v>Destatis 22211-0012 / 22211-0013</x:v>
      </x:c>
      <x:c r="K116" s="12" t="str">
        <x:v>Nicht zusätzlich zu breiten Länder-/Kommunalausgaben addieren, wenn dort enthalten.</x:v>
      </x:c>
    </x:row>
    <x:row r="117">
      <x:c r="A117" s="12" t="str">
        <x:v>Saarland</x:v>
      </x:c>
      <x:c r="B117" s="12" t="n">
        <x:v>2018</x:v>
      </x:c>
      <x:c r="C117" s="75" t="n">
        <x:v>5.194</x:v>
      </x:c>
      <x:c r="D117" s="75" t="n">
        <x:v>7.738</x:v>
      </x:c>
      <x:c r="E117" s="75" t="n">
        <x:v>12.932</x:v>
      </x:c>
      <x:c r="F117" s="75" t="n">
        <x:v>0.415</x:v>
      </x:c>
      <x:c r="G117" s="75" t="n">
        <x:v>12.517</x:v>
      </x:c>
      <x:c r="H117" s="122" t="n">
        <x:v>0.9679090627899783</x:v>
      </x:c>
      <x:c r="I117" s="12" t="str">
        <x:v>OK</x:v>
      </x:c>
      <x:c r="J117" s="12" t="str">
        <x:v>Destatis 22211-0012 / 22211-0013</x:v>
      </x:c>
      <x:c r="K117" s="12" t="str">
        <x:v>Nicht zusätzlich zu breiten Länder-/Kommunalausgaben addieren, wenn dort enthalten.</x:v>
      </x:c>
    </x:row>
    <x:row r="118">
      <x:c r="A118" s="12" t="str">
        <x:v>Saarland</x:v>
      </x:c>
      <x:c r="B118" s="12" t="n">
        <x:v>2019</x:v>
      </x:c>
      <x:c r="C118" s="75" t="n">
        <x:v>3.983</x:v>
      </x:c>
      <x:c r="D118" s="75" t="n">
        <x:v>9.437</x:v>
      </x:c>
      <x:c r="E118" s="75" t="n">
        <x:v>13.419</x:v>
      </x:c>
      <x:c r="F118" s="75" t="n">
        <x:v>0.402</x:v>
      </x:c>
      <x:c r="G118" s="75" t="n">
        <x:v>13.017</x:v>
      </x:c>
      <x:c r="H118" s="122" t="n">
        <x:v>0.9700424770847306</x:v>
      </x:c>
      <x:c r="I118" s="12" t="str">
        <x:v>OK</x:v>
      </x:c>
      <x:c r="J118" s="12" t="str">
        <x:v>Destatis 22211-0012 / 22211-0013</x:v>
      </x:c>
      <x:c r="K118" s="12" t="str">
        <x:v>Nicht zusätzlich zu breiten Länder-/Kommunalausgaben addieren, wenn dort enthalten.</x:v>
      </x:c>
    </x:row>
    <x:row r="119">
      <x:c r="A119" s="12" t="str">
        <x:v>Saarland</x:v>
      </x:c>
      <x:c r="B119" s="12" t="n">
        <x:v>2020</x:v>
      </x:c>
      <x:c r="C119" s="75" t="n">
        <x:v>4.965</x:v>
      </x:c>
      <x:c r="D119" s="75" t="n">
        <x:v>9.829</x:v>
      </x:c>
      <x:c r="E119" s="75" t="n">
        <x:v>14.794</x:v>
      </x:c>
      <x:c r="F119" s="75" t="n">
        <x:v>0.312</x:v>
      </x:c>
      <x:c r="G119" s="75" t="n">
        <x:v>14.481</x:v>
      </x:c>
      <x:c r="H119" s="122" t="n">
        <x:v>0.9788427740976071</x:v>
      </x:c>
      <x:c r="I119" s="12" t="str">
        <x:v>OK</x:v>
      </x:c>
      <x:c r="J119" s="12" t="str">
        <x:v>Destatis 22211-0012 / 22211-0013</x:v>
      </x:c>
      <x:c r="K119" s="12" t="str">
        <x:v>Nicht zusätzlich zu breiten Länder-/Kommunalausgaben addieren, wenn dort enthalten.</x:v>
      </x:c>
    </x:row>
    <x:row r="120">
      <x:c r="A120" s="12" t="str">
        <x:v>Saarland</x:v>
      </x:c>
      <x:c r="B120" s="12" t="n">
        <x:v>2021</x:v>
      </x:c>
      <x:c r="C120" s="75" t="n">
        <x:v>8.834</x:v>
      </x:c>
      <x:c r="D120" s="75" t="n">
        <x:v>10.152</x:v>
      </x:c>
      <x:c r="E120" s="75" t="n">
        <x:v>18.986</x:v>
      </x:c>
      <x:c r="F120" s="75" t="n">
        <x:v>0.34</x:v>
      </x:c>
      <x:c r="G120" s="75" t="n">
        <x:v>18.646</x:v>
      </x:c>
      <x:c r="H120" s="122" t="n">
        <x:v>0.9820920678394607</x:v>
      </x:c>
      <x:c r="I120" s="12" t="str">
        <x:v>OK</x:v>
      </x:c>
      <x:c r="J120" s="12" t="str">
        <x:v>Destatis 22211-0012 / 22211-0013</x:v>
      </x:c>
      <x:c r="K120" s="12" t="str">
        <x:v>Nicht zusätzlich zu breiten Länder-/Kommunalausgaben addieren, wenn dort enthalten.</x:v>
      </x:c>
    </x:row>
    <x:row r="121">
      <x:c r="A121" s="12" t="str">
        <x:v>Saarland</x:v>
      </x:c>
      <x:c r="B121" s="12" t="n">
        <x:v>2022</x:v>
      </x:c>
      <x:c r="C121" s="75" t="n">
        <x:v>35.765</x:v>
      </x:c>
      <x:c r="D121" s="75" t="n">
        <x:v>12.515</x:v>
      </x:c>
      <x:c r="E121" s="75" t="n">
        <x:v>48.279</x:v>
      </x:c>
      <x:c r="F121" s="75" t="n">
        <x:v>4.467</x:v>
      </x:c>
      <x:c r="G121" s="75" t="n">
        <x:v>43.813</x:v>
      </x:c>
      <x:c r="H121" s="122" t="n">
        <x:v>0.9074960127591707</x:v>
      </x:c>
      <x:c r="I121" s="12" t="str">
        <x:v>OK</x:v>
      </x:c>
      <x:c r="J121" s="12" t="str">
        <x:v>Destatis 22211-0012 / 22211-0013</x:v>
      </x:c>
      <x:c r="K121" s="12" t="str">
        <x:v>Nicht zusätzlich zu breiten Länder-/Kommunalausgaben addieren, wenn dort enthalten.</x:v>
      </x:c>
    </x:row>
    <x:row r="122">
      <x:c r="A122" s="12" t="str">
        <x:v>Saarland</x:v>
      </x:c>
      <x:c r="B122" s="12" t="n">
        <x:v>2023</x:v>
      </x:c>
      <x:c r="C122" s="75" t="n">
        <x:v>33.822</x:v>
      </x:c>
      <x:c r="D122" s="75" t="n">
        <x:v>24.875</x:v>
      </x:c>
      <x:c r="E122" s="75" t="n">
        <x:v>58.698</x:v>
      </x:c>
      <x:c r="F122" s="75" t="n">
        <x:v>2.483</x:v>
      </x:c>
      <x:c r="G122" s="75" t="n">
        <x:v>56.215</x:v>
      </x:c>
      <x:c r="H122" s="122" t="n">
        <x:v>0.9576987290878736</x:v>
      </x:c>
      <x:c r="I122" s="12" t="str">
        <x:v>OK</x:v>
      </x:c>
      <x:c r="J122" s="12" t="str">
        <x:v>Destatis 22211-0012 / 22211-0013</x:v>
      </x:c>
      <x:c r="K122" s="12" t="str">
        <x:v>Nicht zusätzlich zu breiten Länder-/Kommunalausgaben addieren, wenn dort enthalten.</x:v>
      </x:c>
    </x:row>
    <x:row r="123">
      <x:c r="A123" s="12" t="str">
        <x:v>Saarland</x:v>
      </x:c>
      <x:c r="B123" s="12" t="n">
        <x:v>2024</x:v>
      </x:c>
      <x:c r="C123" s="75" t="n">
        <x:v>39.003</x:v>
      </x:c>
      <x:c r="D123" s="75" t="n">
        <x:v>15.886</x:v>
      </x:c>
      <x:c r="E123" s="75" t="n">
        <x:v>54.89</x:v>
      </x:c>
      <x:c r="F123" s="75" t="n">
        <x:v>1.848</x:v>
      </x:c>
      <x:c r="G123" s="75" t="n">
        <x:v>53.041</x:v>
      </x:c>
      <x:c r="H123" s="122" t="n">
        <x:v>0.9663144470759701</x:v>
      </x:c>
      <x:c r="I123" s="12" t="str">
        <x:v>OK</x:v>
      </x:c>
      <x:c r="J123" s="12" t="str">
        <x:v>Destatis 22211-0012 / 22211-0013</x:v>
      </x:c>
      <x:c r="K123" s="12" t="str">
        <x:v>Nicht zusätzlich zu breiten Länder-/Kommunalausgaben addieren, wenn dort enthalten.</x:v>
      </x:c>
    </x:row>
    <x:row r="124">
      <x:c r="A124" s="12" t="str">
        <x:v>Saarland</x:v>
      </x:c>
      <x:c r="B124" s="12" t="n">
        <x:v>2025</x:v>
      </x:c>
      <x:c r="C124" s="75" t="n">
        <x:v>38.671</x:v>
      </x:c>
      <x:c r="D124" s="75" t="n">
        <x:v>11.102</x:v>
      </x:c>
      <x:c r="E124" s="75" t="n">
        <x:v>49.773</x:v>
      </x:c>
      <x:c r="F124" s="75" t="n">
        <x:v>0.903</x:v>
      </x:c>
      <x:c r="G124" s="75" t="n">
        <x:v>48.869</x:v>
      </x:c>
      <x:c r="H124" s="122" t="n">
        <x:v>0.9818375424426898</x:v>
      </x:c>
      <x:c r="I124" s="12" t="str">
        <x:v>OK</x:v>
      </x:c>
      <x:c r="J124" s="12" t="str">
        <x:v>Destatis 22211-0012 / 22211-0013</x:v>
      </x:c>
      <x:c r="K124" s="12" t="str">
        <x:v>Nicht zusätzlich zu breiten Länder-/Kommunalausgaben addieren, wenn dort enthalten.</x:v>
      </x:c>
    </x:row>
    <x:row r="125">
      <x:c r="A125" s="12" t="str">
        <x:v>Sachsen</x:v>
      </x:c>
      <x:c r="B125" s="12" t="n">
        <x:v>2016</x:v>
      </x:c>
      <x:c r="C125" s="75" t="n">
        <x:v>407.833</x:v>
      </x:c>
      <x:c r="D125" s="75" t="n">
        <x:v>158.184</x:v>
      </x:c>
      <x:c r="E125" s="75" t="n">
        <x:v>566.017</x:v>
      </x:c>
      <x:c r="F125" s="75" t="n">
        <x:v>5.116</x:v>
      </x:c>
      <x:c r="G125" s="75" t="n">
        <x:v>560.901</x:v>
      </x:c>
      <x:c r="H125" s="122" t="n">
        <x:v>0.990961402219368</x:v>
      </x:c>
      <x:c r="I125" s="12" t="str">
        <x:v>OK</x:v>
      </x:c>
      <x:c r="J125" s="12" t="str">
        <x:v>Destatis 22211-0012 / 22211-0013</x:v>
      </x:c>
      <x:c r="K125" s="12" t="str">
        <x:v>Nicht zusätzlich zu breiten Länder-/Kommunalausgaben addieren, wenn dort enthalten.</x:v>
      </x:c>
    </x:row>
    <x:row r="126">
      <x:c r="A126" s="12" t="str">
        <x:v>Sachsen</x:v>
      </x:c>
      <x:c r="B126" s="12" t="n">
        <x:v>2017</x:v>
      </x:c>
      <x:c r="C126" s="75" t="n">
        <x:v>291.881</x:v>
      </x:c>
      <x:c r="D126" s="75" t="n">
        <x:v>50.461</x:v>
      </x:c>
      <x:c r="E126" s="75" t="n">
        <x:v>342.342</x:v>
      </x:c>
      <x:c r="F126" s="75" t="n">
        <x:v>6.893</x:v>
      </x:c>
      <x:c r="G126" s="75" t="n">
        <x:v>335.448</x:v>
      </x:c>
      <x:c r="H126" s="122" t="n">
        <x:v>0.9798622430201378</x:v>
      </x:c>
      <x:c r="I126" s="12" t="str">
        <x:v>OK</x:v>
      </x:c>
      <x:c r="J126" s="12" t="str">
        <x:v>Destatis 22211-0012 / 22211-0013</x:v>
      </x:c>
      <x:c r="K126" s="12" t="str">
        <x:v>Nicht zusätzlich zu breiten Länder-/Kommunalausgaben addieren, wenn dort enthalten.</x:v>
      </x:c>
    </x:row>
    <x:row r="127">
      <x:c r="A127" s="12" t="str">
        <x:v>Sachsen</x:v>
      </x:c>
      <x:c r="B127" s="12" t="n">
        <x:v>2018</x:v>
      </x:c>
      <x:c r="C127" s="75" t="n">
        <x:v>252.862</x:v>
      </x:c>
      <x:c r="D127" s="75" t="n">
        <x:v>53.648</x:v>
      </x:c>
      <x:c r="E127" s="75" t="n">
        <x:v>306.51</x:v>
      </x:c>
      <x:c r="F127" s="75" t="n">
        <x:v>4.694</x:v>
      </x:c>
      <x:c r="G127" s="75" t="n">
        <x:v>301.816</x:v>
      </x:c>
      <x:c r="H127" s="122" t="n">
        <x:v>0.9846856546279077</x:v>
      </x:c>
      <x:c r="I127" s="12" t="str">
        <x:v>OK</x:v>
      </x:c>
      <x:c r="J127" s="12" t="str">
        <x:v>Destatis 22211-0012 / 22211-0013</x:v>
      </x:c>
      <x:c r="K127" s="12" t="str">
        <x:v>Nicht zusätzlich zu breiten Länder-/Kommunalausgaben addieren, wenn dort enthalten.</x:v>
      </x:c>
    </x:row>
    <x:row r="128">
      <x:c r="A128" s="12" t="str">
        <x:v>Sachsen</x:v>
      </x:c>
      <x:c r="B128" s="12" t="n">
        <x:v>2019</x:v>
      </x:c>
      <x:c r="C128" s="75" t="n">
        <x:v>227.002</x:v>
      </x:c>
      <x:c r="D128" s="75" t="n">
        <x:v>65.23</x:v>
      </x:c>
      <x:c r="E128" s="75" t="n">
        <x:v>292.232</x:v>
      </x:c>
      <x:c r="F128" s="75" t="n">
        <x:v>4.382</x:v>
      </x:c>
      <x:c r="G128" s="75" t="n">
        <x:v>287.85</x:v>
      </x:c>
      <x:c r="H128" s="122" t="n">
        <x:v>0.9850050644693258</x:v>
      </x:c>
      <x:c r="I128" s="12" t="str">
        <x:v>OK</x:v>
      </x:c>
      <x:c r="J128" s="12" t="str">
        <x:v>Destatis 22211-0012 / 22211-0013</x:v>
      </x:c>
      <x:c r="K128" s="12" t="str">
        <x:v>Nicht zusätzlich zu breiten Länder-/Kommunalausgaben addieren, wenn dort enthalten.</x:v>
      </x:c>
    </x:row>
    <x:row r="129">
      <x:c r="A129" s="12" t="str">
        <x:v>Sachsen</x:v>
      </x:c>
      <x:c r="B129" s="12" t="n">
        <x:v>2020</x:v>
      </x:c>
      <x:c r="C129" s="75" t="n">
        <x:v>211.328</x:v>
      </x:c>
      <x:c r="D129" s="75" t="n">
        <x:v>68.465</x:v>
      </x:c>
      <x:c r="E129" s="75" t="n">
        <x:v>279.793</x:v>
      </x:c>
      <x:c r="F129" s="75" t="n">
        <x:v>5.466</x:v>
      </x:c>
      <x:c r="G129" s="75" t="n">
        <x:v>274.327</x:v>
      </x:c>
      <x:c r="H129" s="122" t="n">
        <x:v>0.9804641288381053</x:v>
      </x:c>
      <x:c r="I129" s="12" t="str">
        <x:v>OK</x:v>
      </x:c>
      <x:c r="J129" s="12" t="str">
        <x:v>Destatis 22211-0012 / 22211-0013</x:v>
      </x:c>
      <x:c r="K129" s="12" t="str">
        <x:v>Nicht zusätzlich zu breiten Länder-/Kommunalausgaben addieren, wenn dort enthalten.</x:v>
      </x:c>
    </x:row>
    <x:row r="130">
      <x:c r="A130" s="12" t="str">
        <x:v>Sachsen</x:v>
      </x:c>
      <x:c r="B130" s="12" t="n">
        <x:v>2021</x:v>
      </x:c>
      <x:c r="C130" s="75" t="n">
        <x:v>213.859</x:v>
      </x:c>
      <x:c r="D130" s="75" t="n">
        <x:v>71.03</x:v>
      </x:c>
      <x:c r="E130" s="75" t="n">
        <x:v>284.889</x:v>
      </x:c>
      <x:c r="F130" s="75" t="n">
        <x:v>6.46</x:v>
      </x:c>
      <x:c r="G130" s="75" t="n">
        <x:v>278.428</x:v>
      </x:c>
      <x:c r="H130" s="122" t="n">
        <x:v>0.9773209916844806</x:v>
      </x:c>
      <x:c r="I130" s="12" t="str">
        <x:v>OK</x:v>
      </x:c>
      <x:c r="J130" s="12" t="str">
        <x:v>Destatis 22211-0012 / 22211-0013</x:v>
      </x:c>
      <x:c r="K130" s="12" t="str">
        <x:v>Nicht zusätzlich zu breiten Länder-/Kommunalausgaben addieren, wenn dort enthalten.</x:v>
      </x:c>
    </x:row>
    <x:row r="131">
      <x:c r="A131" s="12" t="str">
        <x:v>Sachsen</x:v>
      </x:c>
      <x:c r="B131" s="12" t="n">
        <x:v>2022</x:v>
      </x:c>
      <x:c r="C131" s="75" t="n">
        <x:v>353.856</x:v>
      </x:c>
      <x:c r="D131" s="75" t="n">
        <x:v>111.227</x:v>
      </x:c>
      <x:c r="E131" s="75" t="n">
        <x:v>465.083</x:v>
      </x:c>
      <x:c r="F131" s="75" t="n">
        <x:v>14.718</x:v>
      </x:c>
      <x:c r="G131" s="75" t="n">
        <x:v>450.365</x:v>
      </x:c>
      <x:c r="H131" s="122" t="n">
        <x:v>0.9683540357312566</x:v>
      </x:c>
      <x:c r="I131" s="12" t="str">
        <x:v>OK</x:v>
      </x:c>
      <x:c r="J131" s="12" t="str">
        <x:v>Destatis 22211-0012 / 22211-0013</x:v>
      </x:c>
      <x:c r="K131" s="12" t="str">
        <x:v>Nicht zusätzlich zu breiten Länder-/Kommunalausgaben addieren, wenn dort enthalten.</x:v>
      </x:c>
    </x:row>
    <x:row r="132">
      <x:c r="A132" s="12" t="str">
        <x:v>Sachsen</x:v>
      </x:c>
      <x:c r="B132" s="12" t="n">
        <x:v>2023</x:v>
      </x:c>
      <x:c r="C132" s="75" t="n">
        <x:v>373.743</x:v>
      </x:c>
      <x:c r="D132" s="75" t="n">
        <x:v>152.713</x:v>
      </x:c>
      <x:c r="E132" s="75" t="n">
        <x:v>526.457</x:v>
      </x:c>
      <x:c r="F132" s="75" t="n">
        <x:v>14.768</x:v>
      </x:c>
      <x:c r="G132" s="75" t="n">
        <x:v>511.689</x:v>
      </x:c>
      <x:c r="H132" s="122" t="n">
        <x:v>0.9719483262640634</x:v>
      </x:c>
      <x:c r="I132" s="12" t="str">
        <x:v>OK</x:v>
      </x:c>
      <x:c r="J132" s="12" t="str">
        <x:v>Destatis 22211-0012 / 22211-0013</x:v>
      </x:c>
      <x:c r="K132" s="12" t="str">
        <x:v>Nicht zusätzlich zu breiten Länder-/Kommunalausgaben addieren, wenn dort enthalten.</x:v>
      </x:c>
    </x:row>
    <x:row r="133">
      <x:c r="A133" s="12" t="str">
        <x:v>Sachsen</x:v>
      </x:c>
      <x:c r="B133" s="12" t="n">
        <x:v>2024</x:v>
      </x:c>
      <x:c r="C133" s="75" t="n">
        <x:v>381.617</x:v>
      </x:c>
      <x:c r="D133" s="75" t="n">
        <x:v>143.231</x:v>
      </x:c>
      <x:c r="E133" s="75" t="n">
        <x:v>524.848</x:v>
      </x:c>
      <x:c r="F133" s="75" t="n">
        <x:v>13.065</x:v>
      </x:c>
      <x:c r="G133" s="75" t="n">
        <x:v>511.783</x:v>
      </x:c>
      <x:c r="H133" s="122" t="n">
        <x:v>0.9751070786208579</x:v>
      </x:c>
      <x:c r="I133" s="12" t="str">
        <x:v>OK</x:v>
      </x:c>
      <x:c r="J133" s="12" t="str">
        <x:v>Destatis 22211-0012 / 22211-0013</x:v>
      </x:c>
      <x:c r="K133" s="12" t="str">
        <x:v>Nicht zusätzlich zu breiten Länder-/Kommunalausgaben addieren, wenn dort enthalten.</x:v>
      </x:c>
    </x:row>
    <x:row r="134">
      <x:c r="A134" s="12" t="str">
        <x:v>Sachsen</x:v>
      </x:c>
      <x:c r="B134" s="12" t="n">
        <x:v>2025</x:v>
      </x:c>
      <x:c r="C134" s="75" t="n">
        <x:v>342.217</x:v>
      </x:c>
      <x:c r="D134" s="75" t="n">
        <x:v>119.74</x:v>
      </x:c>
      <x:c r="E134" s="75" t="n">
        <x:v>461.957</x:v>
      </x:c>
      <x:c r="F134" s="75" t="n">
        <x:v>10.476</x:v>
      </x:c>
      <x:c r="G134" s="75" t="n">
        <x:v>451.481</x:v>
      </x:c>
      <x:c r="H134" s="122" t="n">
        <x:v>0.977322564654286</x:v>
      </x:c>
      <x:c r="I134" s="12" t="str">
        <x:v>OK</x:v>
      </x:c>
      <x:c r="J134" s="12" t="str">
        <x:v>Destatis 22211-0012 / 22211-0013</x:v>
      </x:c>
      <x:c r="K134" s="12" t="str">
        <x:v>Nicht zusätzlich zu breiten Länder-/Kommunalausgaben addieren, wenn dort enthalten.</x:v>
      </x:c>
    </x:row>
    <x:row r="135">
      <x:c r="A135" s="12" t="str">
        <x:v>Sachsen-Anhalt</x:v>
      </x:c>
      <x:c r="B135" s="12" t="n">
        <x:v>2016</x:v>
      </x:c>
      <x:c r="C135" s="75" t="n">
        <x:v>169.911</x:v>
      </x:c>
      <x:c r="D135" s="75" t="n">
        <x:v>16.346</x:v>
      </x:c>
      <x:c r="E135" s="75" t="n">
        <x:v>186.257</x:v>
      </x:c>
      <x:c r="F135" s="75" t="n">
        <x:v>5.074</x:v>
      </x:c>
      <x:c r="G135" s="75" t="n">
        <x:v>181.184</x:v>
      </x:c>
      <x:c r="H135" s="122" t="n">
        <x:v>0.9727634397633378</x:v>
      </x:c>
      <x:c r="I135" s="12" t="str">
        <x:v>OK</x:v>
      </x:c>
      <x:c r="J135" s="12" t="str">
        <x:v>Destatis 22211-0012 / 22211-0013</x:v>
      </x:c>
      <x:c r="K135" s="12" t="str">
        <x:v>Nicht zusätzlich zu breiten Länder-/Kommunalausgaben addieren, wenn dort enthalten.</x:v>
      </x:c>
    </x:row>
    <x:row r="136">
      <x:c r="A136" s="12" t="str">
        <x:v>Sachsen-Anhalt</x:v>
      </x:c>
      <x:c r="B136" s="12" t="n">
        <x:v>2017</x:v>
      </x:c>
      <x:c r="C136" s="75" t="n">
        <x:v>102.44</x:v>
      </x:c>
      <x:c r="D136" s="75" t="n">
        <x:v>8.464</x:v>
      </x:c>
      <x:c r="E136" s="75" t="n">
        <x:v>110.904</x:v>
      </x:c>
      <x:c r="F136" s="75" t="n">
        <x:v>11.195</x:v>
      </x:c>
      <x:c r="G136" s="75" t="n">
        <x:v>99.708</x:v>
      </x:c>
      <x:c r="H136" s="122" t="n">
        <x:v>0.8990478251460723</x:v>
      </x:c>
      <x:c r="I136" s="12" t="str">
        <x:v>OK</x:v>
      </x:c>
      <x:c r="J136" s="12" t="str">
        <x:v>Destatis 22211-0012 / 22211-0013</x:v>
      </x:c>
      <x:c r="K136" s="12" t="str">
        <x:v>Nicht zusätzlich zu breiten Länder-/Kommunalausgaben addieren, wenn dort enthalten.</x:v>
      </x:c>
    </x:row>
    <x:row r="137">
      <x:c r="A137" s="12" t="str">
        <x:v>Sachsen-Anhalt</x:v>
      </x:c>
      <x:c r="B137" s="12" t="n">
        <x:v>2018</x:v>
      </x:c>
      <x:c r="C137" s="75" t="n">
        <x:v>73.873</x:v>
      </x:c>
      <x:c r="D137" s="75" t="n">
        <x:v>9.467</x:v>
      </x:c>
      <x:c r="E137" s="75" t="n">
        <x:v>83.34</x:v>
      </x:c>
      <x:c r="F137" s="75" t="n">
        <x:v>6.108</x:v>
      </x:c>
      <x:c r="G137" s="75" t="n">
        <x:v>77.232</x:v>
      </x:c>
      <x:c r="H137" s="122" t="n">
        <x:v>0.9267098632109432</x:v>
      </x:c>
      <x:c r="I137" s="12" t="str">
        <x:v>OK</x:v>
      </x:c>
      <x:c r="J137" s="12" t="str">
        <x:v>Destatis 22211-0012 / 22211-0013</x:v>
      </x:c>
      <x:c r="K137" s="12" t="str">
        <x:v>Nicht zusätzlich zu breiten Länder-/Kommunalausgaben addieren, wenn dort enthalten.</x:v>
      </x:c>
    </x:row>
    <x:row r="138">
      <x:c r="A138" s="12" t="str">
        <x:v>Sachsen-Anhalt</x:v>
      </x:c>
      <x:c r="B138" s="12" t="n">
        <x:v>2019</x:v>
      </x:c>
      <x:c r="C138" s="75" t="n">
        <x:v>62.22</x:v>
      </x:c>
      <x:c r="D138" s="75" t="n">
        <x:v>12.309</x:v>
      </x:c>
      <x:c r="E138" s="75" t="n">
        <x:v>74.529</x:v>
      </x:c>
      <x:c r="F138" s="75" t="n">
        <x:v>3.97</x:v>
      </x:c>
      <x:c r="G138" s="75" t="n">
        <x:v>70.559</x:v>
      </x:c>
      <x:c r="H138" s="122" t="n">
        <x:v>0.9467321445343423</x:v>
      </x:c>
      <x:c r="I138" s="12" t="str">
        <x:v>OK</x:v>
      </x:c>
      <x:c r="J138" s="12" t="str">
        <x:v>Destatis 22211-0012 / 22211-0013</x:v>
      </x:c>
      <x:c r="K138" s="12" t="str">
        <x:v>Nicht zusätzlich zu breiten Länder-/Kommunalausgaben addieren, wenn dort enthalten.</x:v>
      </x:c>
    </x:row>
    <x:row r="139">
      <x:c r="A139" s="12" t="str">
        <x:v>Sachsen-Anhalt</x:v>
      </x:c>
      <x:c r="B139" s="12" t="n">
        <x:v>2020</x:v>
      </x:c>
      <x:c r="C139" s="75" t="n">
        <x:v>62.714</x:v>
      </x:c>
      <x:c r="D139" s="75" t="n">
        <x:v>12.93</x:v>
      </x:c>
      <x:c r="E139" s="75" t="n">
        <x:v>75.644</x:v>
      </x:c>
      <x:c r="F139" s="75" t="n">
        <x:v>2.794</x:v>
      </x:c>
      <x:c r="G139" s="75" t="n">
        <x:v>72.85</x:v>
      </x:c>
      <x:c r="H139" s="122" t="n">
        <x:v>0.9630638252868701</x:v>
      </x:c>
      <x:c r="I139" s="12" t="str">
        <x:v>OK</x:v>
      </x:c>
      <x:c r="J139" s="12" t="str">
        <x:v>Destatis 22211-0012 / 22211-0013</x:v>
      </x:c>
      <x:c r="K139" s="12" t="str">
        <x:v>Nicht zusätzlich zu breiten Länder-/Kommunalausgaben addieren, wenn dort enthalten.</x:v>
      </x:c>
    </x:row>
    <x:row r="140">
      <x:c r="A140" s="12" t="str">
        <x:v>Sachsen-Anhalt</x:v>
      </x:c>
      <x:c r="B140" s="12" t="n">
        <x:v>2021</x:v>
      </x:c>
      <x:c r="C140" s="75" t="n">
        <x:v>65.308</x:v>
      </x:c>
      <x:c r="D140" s="75" t="n">
        <x:v>12.266</x:v>
      </x:c>
      <x:c r="E140" s="75" t="n">
        <x:v>77.574</x:v>
      </x:c>
      <x:c r="F140" s="75" t="n">
        <x:v>2.813</x:v>
      </x:c>
      <x:c r="G140" s="75" t="n">
        <x:v>74.761</x:v>
      </x:c>
      <x:c r="H140" s="122" t="n">
        <x:v>0.963737850310671</x:v>
      </x:c>
      <x:c r="I140" s="12" t="str">
        <x:v>OK</x:v>
      </x:c>
      <x:c r="J140" s="12" t="str">
        <x:v>Destatis 22211-0012 / 22211-0013</x:v>
      </x:c>
      <x:c r="K140" s="12" t="str">
        <x:v>Nicht zusätzlich zu breiten Länder-/Kommunalausgaben addieren, wenn dort enthalten.</x:v>
      </x:c>
    </x:row>
    <x:row r="141">
      <x:c r="A141" s="12" t="str">
        <x:v>Sachsen-Anhalt</x:v>
      </x:c>
      <x:c r="B141" s="12" t="n">
        <x:v>2022</x:v>
      </x:c>
      <x:c r="C141" s="75" t="n">
        <x:v>119.717</x:v>
      </x:c>
      <x:c r="D141" s="75" t="n">
        <x:v>17.166</x:v>
      </x:c>
      <x:c r="E141" s="75" t="n">
        <x:v>136.884</x:v>
      </x:c>
      <x:c r="F141" s="75" t="n">
        <x:v>8.611</x:v>
      </x:c>
      <x:c r="G141" s="75" t="n">
        <x:v>128.272</x:v>
      </x:c>
      <x:c r="H141" s="122" t="n">
        <x:v>0.9370854153882119</x:v>
      </x:c>
      <x:c r="I141" s="12" t="str">
        <x:v>OK</x:v>
      </x:c>
      <x:c r="J141" s="12" t="str">
        <x:v>Destatis 22211-0012 / 22211-0013</x:v>
      </x:c>
      <x:c r="K141" s="12" t="str">
        <x:v>Nicht zusätzlich zu breiten Länder-/Kommunalausgaben addieren, wenn dort enthalten.</x:v>
      </x:c>
    </x:row>
    <x:row r="142">
      <x:c r="A142" s="12" t="str">
        <x:v>Sachsen-Anhalt</x:v>
      </x:c>
      <x:c r="B142" s="12" t="n">
        <x:v>2023</x:v>
      </x:c>
      <x:c r="C142" s="75" t="n">
        <x:v>109.129</x:v>
      </x:c>
      <x:c r="D142" s="75" t="n">
        <x:v>26.421</x:v>
      </x:c>
      <x:c r="E142" s="75" t="n">
        <x:v>135.55</x:v>
      </x:c>
      <x:c r="F142" s="75" t="n">
        <x:v>7.956</x:v>
      </x:c>
      <x:c r="G142" s="75" t="n">
        <x:v>127.594</x:v>
      </x:c>
      <x:c r="H142" s="122" t="n">
        <x:v>0.9413057912209517</x:v>
      </x:c>
      <x:c r="I142" s="12" t="str">
        <x:v>OK</x:v>
      </x:c>
      <x:c r="J142" s="12" t="str">
        <x:v>Destatis 22211-0012 / 22211-0013</x:v>
      </x:c>
      <x:c r="K142" s="12" t="str">
        <x:v>Nicht zusätzlich zu breiten Länder-/Kommunalausgaben addieren, wenn dort enthalten.</x:v>
      </x:c>
    </x:row>
    <x:row r="143">
      <x:c r="A143" s="12" t="str">
        <x:v>Sachsen-Anhalt</x:v>
      </x:c>
      <x:c r="B143" s="12" t="n">
        <x:v>2024</x:v>
      </x:c>
      <x:c r="C143" s="75" t="n">
        <x:v>120.381</x:v>
      </x:c>
      <x:c r="D143" s="75" t="n">
        <x:v>32.675</x:v>
      </x:c>
      <x:c r="E143" s="75" t="n">
        <x:v>153.055</x:v>
      </x:c>
      <x:c r="F143" s="75" t="n">
        <x:v>8.038</x:v>
      </x:c>
      <x:c r="G143" s="75" t="n">
        <x:v>145.017</x:v>
      </x:c>
      <x:c r="H143" s="122" t="n">
        <x:v>0.9474829309725262</x:v>
      </x:c>
      <x:c r="I143" s="12" t="str">
        <x:v>OK</x:v>
      </x:c>
      <x:c r="J143" s="12" t="str">
        <x:v>Destatis 22211-0012 / 22211-0013</x:v>
      </x:c>
      <x:c r="K143" s="12" t="str">
        <x:v>Nicht zusätzlich zu breiten Länder-/Kommunalausgaben addieren, wenn dort enthalten.</x:v>
      </x:c>
    </x:row>
    <x:row r="144">
      <x:c r="A144" s="12" t="str">
        <x:v>Sachsen-Anhalt</x:v>
      </x:c>
      <x:c r="B144" s="12" t="n">
        <x:v>2025</x:v>
      </x:c>
      <x:c r="C144" s="75" t="n">
        <x:v>121.341</x:v>
      </x:c>
      <x:c r="D144" s="75" t="n">
        <x:v>18.69</x:v>
      </x:c>
      <x:c r="E144" s="75" t="n">
        <x:v>140.031</x:v>
      </x:c>
      <x:c r="F144" s="75" t="n">
        <x:v>9.548</x:v>
      </x:c>
      <x:c r="G144" s="75" t="n">
        <x:v>130.484</x:v>
      </x:c>
      <x:c r="H144" s="122" t="n">
        <x:v>0.9318222393612843</x:v>
      </x:c>
      <x:c r="I144" s="12" t="str">
        <x:v>OK</x:v>
      </x:c>
      <x:c r="J144" s="12" t="str">
        <x:v>Destatis 22211-0012 / 22211-0013</x:v>
      </x:c>
      <x:c r="K144" s="12" t="str">
        <x:v>Nicht zusätzlich zu breiten Länder-/Kommunalausgaben addieren, wenn dort enthalten.</x:v>
      </x:c>
    </x:row>
    <x:row r="145">
      <x:c r="A145" s="12" t="str">
        <x:v>Schleswig-Holstein</x:v>
      </x:c>
      <x:c r="B145" s="12" t="n">
        <x:v>2016</x:v>
      </x:c>
      <x:c r="C145" s="75" t="n">
        <x:v>290.093</x:v>
      </x:c>
      <x:c r="D145" s="75" t="n">
        <x:v>100.094</x:v>
      </x:c>
      <x:c r="E145" s="75" t="n">
        <x:v>390.188</x:v>
      </x:c>
      <x:c r="F145" s="75" t="n">
        <x:v>8.539</x:v>
      </x:c>
      <x:c r="G145" s="75" t="n">
        <x:v>381.648</x:v>
      </x:c>
      <x:c r="H145" s="122" t="n">
        <x:v>0.9781131147036813</x:v>
      </x:c>
      <x:c r="I145" s="12" t="str">
        <x:v>OK</x:v>
      </x:c>
      <x:c r="J145" s="12" t="str">
        <x:v>Destatis 22211-0012 / 22211-0013</x:v>
      </x:c>
      <x:c r="K145" s="12" t="str">
        <x:v>Nicht zusätzlich zu breiten Länder-/Kommunalausgaben addieren, wenn dort enthalten.</x:v>
      </x:c>
    </x:row>
    <x:row r="146">
      <x:c r="A146" s="12" t="str">
        <x:v>Schleswig-Holstein</x:v>
      </x:c>
      <x:c r="B146" s="12" t="n">
        <x:v>2017</x:v>
      </x:c>
      <x:c r="C146" s="75" t="n">
        <x:v>199.552</x:v>
      </x:c>
      <x:c r="D146" s="75" t="n">
        <x:v>33.762</x:v>
      </x:c>
      <x:c r="E146" s="75" t="n">
        <x:v>233.314</x:v>
      </x:c>
      <x:c r="F146" s="75" t="n">
        <x:v>12.386</x:v>
      </x:c>
      <x:c r="G146" s="75" t="n">
        <x:v>220.928</x:v>
      </x:c>
      <x:c r="H146" s="122" t="n">
        <x:v>0.946912744198805</x:v>
      </x:c>
      <x:c r="I146" s="12" t="str">
        <x:v>OK</x:v>
      </x:c>
      <x:c r="J146" s="12" t="str">
        <x:v>Destatis 22211-0012 / 22211-0013</x:v>
      </x:c>
      <x:c r="K146" s="12" t="str">
        <x:v>Nicht zusätzlich zu breiten Länder-/Kommunalausgaben addieren, wenn dort enthalten.</x:v>
      </x:c>
    </x:row>
    <x:row r="147">
      <x:c r="A147" s="12" t="str">
        <x:v>Schleswig-Holstein</x:v>
      </x:c>
      <x:c r="B147" s="12" t="n">
        <x:v>2018</x:v>
      </x:c>
      <x:c r="C147" s="75" t="n">
        <x:v>152.572</x:v>
      </x:c>
      <x:c r="D147" s="75" t="n">
        <x:v>29.499</x:v>
      </x:c>
      <x:c r="E147" s="75" t="n">
        <x:v>182.071</x:v>
      </x:c>
      <x:c r="F147" s="75" t="n">
        <x:v>7.061</x:v>
      </x:c>
      <x:c r="G147" s="75" t="n">
        <x:v>175.01</x:v>
      </x:c>
      <x:c r="H147" s="122" t="n">
        <x:v>0.9612184257789543</x:v>
      </x:c>
      <x:c r="I147" s="12" t="str">
        <x:v>OK</x:v>
      </x:c>
      <x:c r="J147" s="12" t="str">
        <x:v>Destatis 22211-0012 / 22211-0013</x:v>
      </x:c>
      <x:c r="K147" s="12" t="str">
        <x:v>Nicht zusätzlich zu breiten Länder-/Kommunalausgaben addieren, wenn dort enthalten.</x:v>
      </x:c>
    </x:row>
    <x:row r="148">
      <x:c r="A148" s="12" t="str">
        <x:v>Schleswig-Holstein</x:v>
      </x:c>
      <x:c r="B148" s="12" t="n">
        <x:v>2019</x:v>
      </x:c>
      <x:c r="C148" s="75" t="n">
        <x:v>135.93</x:v>
      </x:c>
      <x:c r="D148" s="75" t="n">
        <x:v>36.72</x:v>
      </x:c>
      <x:c r="E148" s="75" t="n">
        <x:v>172.65</x:v>
      </x:c>
      <x:c r="F148" s="75" t="n">
        <x:v>6.073</x:v>
      </x:c>
      <x:c r="G148" s="75" t="n">
        <x:v>166.577</x:v>
      </x:c>
      <x:c r="H148" s="122" t="n">
        <x:v>0.9648247900376484</x:v>
      </x:c>
      <x:c r="I148" s="12" t="str">
        <x:v>OK</x:v>
      </x:c>
      <x:c r="J148" s="12" t="str">
        <x:v>Destatis 22211-0012 / 22211-0013</x:v>
      </x:c>
      <x:c r="K148" s="12" t="str">
        <x:v>Nicht zusätzlich zu breiten Länder-/Kommunalausgaben addieren, wenn dort enthalten.</x:v>
      </x:c>
    </x:row>
    <x:row r="149">
      <x:c r="A149" s="12" t="str">
        <x:v>Schleswig-Holstein</x:v>
      </x:c>
      <x:c r="B149" s="12" t="n">
        <x:v>2020</x:v>
      </x:c>
      <x:c r="C149" s="75" t="n">
        <x:v>176.153</x:v>
      </x:c>
      <x:c r="D149" s="75" t="n">
        <x:v>0</x:v>
      </x:c>
      <x:c r="E149" s="75" t="n">
        <x:v>176.153</x:v>
      </x:c>
      <x:c r="F149" s="75" t="n">
        <x:v>4.297</x:v>
      </x:c>
      <x:c r="G149" s="75" t="n">
        <x:v>171.856</x:v>
      </x:c>
      <x:c r="H149" s="122" t="n">
        <x:v>0.9756064330440015</x:v>
      </x:c>
      <x:c r="I149" s="12" t="str">
        <x:v>OK</x:v>
      </x:c>
      <x:c r="J149" s="12" t="str">
        <x:v>Destatis 22211-0012 / 22211-0013</x:v>
      </x:c>
      <x:c r="K149" s="12" t="str">
        <x:v>Nicht zusätzlich zu breiten Länder-/Kommunalausgaben addieren, wenn dort enthalten.</x:v>
      </x:c>
    </x:row>
    <x:row r="150">
      <x:c r="A150" s="12" t="str">
        <x:v>Schleswig-Holstein</x:v>
      </x:c>
      <x:c r="B150" s="12" t="n">
        <x:v>2021</x:v>
      </x:c>
      <x:c r="C150" s="75" t="n">
        <x:v>176.41</x:v>
      </x:c>
      <x:c r="D150" s="75" t="n">
        <x:v>0</x:v>
      </x:c>
      <x:c r="E150" s="75" t="n">
        <x:v>176.41</x:v>
      </x:c>
      <x:c r="F150" s="75" t="n">
        <x:v>5.74</x:v>
      </x:c>
      <x:c r="G150" s="75" t="n">
        <x:v>170.67</x:v>
      </x:c>
      <x:c r="H150" s="122" t="n">
        <x:v>0.9674621620089564</x:v>
      </x:c>
      <x:c r="I150" s="12" t="str">
        <x:v>OK</x:v>
      </x:c>
      <x:c r="J150" s="12" t="str">
        <x:v>Destatis 22211-0012 / 22211-0013</x:v>
      </x:c>
      <x:c r="K150" s="12" t="str">
        <x:v>Nicht zusätzlich zu breiten Länder-/Kommunalausgaben addieren, wenn dort enthalten.</x:v>
      </x:c>
    </x:row>
    <x:row r="151">
      <x:c r="A151" s="12" t="str">
        <x:v>Schleswig-Holstein</x:v>
      </x:c>
      <x:c r="B151" s="12" t="n">
        <x:v>2022</x:v>
      </x:c>
      <x:c r="C151" s="75" t="n">
        <x:v>198.476</x:v>
      </x:c>
      <x:c r="D151" s="75" t="n">
        <x:v>62.268</x:v>
      </x:c>
      <x:c r="E151" s="75" t="n">
        <x:v>260.745</x:v>
      </x:c>
      <x:c r="F151" s="75" t="n">
        <x:v>15.185</x:v>
      </x:c>
      <x:c r="G151" s="75" t="n">
        <x:v>245.559</x:v>
      </x:c>
      <x:c r="H151" s="122" t="n">
        <x:v>0.9417591900132313</x:v>
      </x:c>
      <x:c r="I151" s="12" t="str">
        <x:v>OK</x:v>
      </x:c>
      <x:c r="J151" s="12" t="str">
        <x:v>Destatis 22211-0012 / 22211-0013</x:v>
      </x:c>
      <x:c r="K151" s="12" t="str">
        <x:v>Nicht zusätzlich zu breiten Länder-/Kommunalausgaben addieren, wenn dort enthalten.</x:v>
      </x:c>
    </x:row>
    <x:row r="152">
      <x:c r="A152" s="12" t="str">
        <x:v>Schleswig-Holstein</x:v>
      </x:c>
      <x:c r="B152" s="12" t="n">
        <x:v>2023</x:v>
      </x:c>
      <x:c r="C152" s="75" t="n">
        <x:v>171.646</x:v>
      </x:c>
      <x:c r="D152" s="75" t="n">
        <x:v>58.72</x:v>
      </x:c>
      <x:c r="E152" s="75" t="n">
        <x:v>230.365</x:v>
      </x:c>
      <x:c r="F152" s="75" t="n">
        <x:v>13.103</x:v>
      </x:c>
      <x:c r="G152" s="75" t="n">
        <x:v>217.262</x:v>
      </x:c>
      <x:c r="H152" s="122" t="n">
        <x:v>0.943120699759078</x:v>
      </x:c>
      <x:c r="I152" s="12" t="str">
        <x:v>OK</x:v>
      </x:c>
      <x:c r="J152" s="12" t="str">
        <x:v>Destatis 22211-0012 / 22211-0013</x:v>
      </x:c>
      <x:c r="K152" s="12" t="str">
        <x:v>Nicht zusätzlich zu breiten Länder-/Kommunalausgaben addieren, wenn dort enthalten.</x:v>
      </x:c>
    </x:row>
    <x:row r="153">
      <x:c r="A153" s="12" t="str">
        <x:v>Schleswig-Holstein</x:v>
      </x:c>
      <x:c r="B153" s="12" t="n">
        <x:v>2024</x:v>
      </x:c>
      <x:c r="C153" s="75" t="n">
        <x:v>155.455</x:v>
      </x:c>
      <x:c r="D153" s="75" t="n">
        <x:v>125.828</x:v>
      </x:c>
      <x:c r="E153" s="75" t="n">
        <x:v>281.283</x:v>
      </x:c>
      <x:c r="F153" s="75" t="n">
        <x:v>13.467</x:v>
      </x:c>
      <x:c r="G153" s="75" t="n">
        <x:v>267.816</x:v>
      </x:c>
      <x:c r="H153" s="122" t="n">
        <x:v>0.9521229509070935</x:v>
      </x:c>
      <x:c r="I153" s="12" t="str">
        <x:v>OK</x:v>
      </x:c>
      <x:c r="J153" s="12" t="str">
        <x:v>Destatis 22211-0012 / 22211-0013</x:v>
      </x:c>
      <x:c r="K153" s="12" t="str">
        <x:v>Nicht zusätzlich zu breiten Länder-/Kommunalausgaben addieren, wenn dort enthalten.</x:v>
      </x:c>
    </x:row>
    <x:row r="154">
      <x:c r="A154" s="12" t="str">
        <x:v>Schleswig-Holstein</x:v>
      </x:c>
      <x:c r="B154" s="12" t="n">
        <x:v>2025</x:v>
      </x:c>
      <x:c r="C154" s="75" t="n">
        <x:v>168.145</x:v>
      </x:c>
      <x:c r="D154" s="75" t="n">
        <x:v>92.327</x:v>
      </x:c>
      <x:c r="E154" s="75" t="n">
        <x:v>260.472</x:v>
      </x:c>
      <x:c r="F154" s="75" t="n">
        <x:v>9.95</x:v>
      </x:c>
      <x:c r="G154" s="75" t="n">
        <x:v>250.522</x:v>
      </x:c>
      <x:c r="H154" s="122" t="n">
        <x:v>0.9618001167112012</x:v>
      </x:c>
      <x:c r="I154" s="12" t="str">
        <x:v>OK</x:v>
      </x:c>
      <x:c r="J154" s="12" t="str">
        <x:v>Destatis 22211-0012 / 22211-0013</x:v>
      </x:c>
      <x:c r="K154" s="12" t="str">
        <x:v>Nicht zusätzlich zu breiten Länder-/Kommunalausgaben addieren, wenn dort enthalten.</x:v>
      </x:c>
    </x:row>
    <x:row r="155">
      <x:c r="A155" s="12" t="str">
        <x:v>Thüringen</x:v>
      </x:c>
      <x:c r="B155" s="12" t="n">
        <x:v>2016</x:v>
      </x:c>
      <x:c r="C155" s="75" t="n">
        <x:v>0</x:v>
      </x:c>
      <x:c r="D155" s="75" t="n">
        <x:v>177.674</x:v>
      </x:c>
      <x:c r="E155" s="75" t="n">
        <x:v>177.674</x:v>
      </x:c>
      <x:c r="F155" s="75" t="n">
        <x:v>3.023</x:v>
      </x:c>
      <x:c r="G155" s="75" t="n">
        <x:v>174.651</x:v>
      </x:c>
      <x:c r="H155" s="122" t="n">
        <x:v>0.9829856928982293</x:v>
      </x:c>
      <x:c r="I155" s="12" t="str">
        <x:v>OK</x:v>
      </x:c>
      <x:c r="J155" s="12" t="str">
        <x:v>Destatis 22211-0012 / 22211-0013</x:v>
      </x:c>
      <x:c r="K155" s="12" t="str">
        <x:v>Nicht zusätzlich zu breiten Länder-/Kommunalausgaben addieren, wenn dort enthalten.</x:v>
      </x:c>
    </x:row>
    <x:row r="156">
      <x:c r="A156" s="12" t="str">
        <x:v>Thüringen</x:v>
      </x:c>
      <x:c r="B156" s="12" t="n">
        <x:v>2017</x:v>
      </x:c>
      <x:c r="C156" s="75" t="n">
        <x:v>0</x:v>
      </x:c>
      <x:c r="D156" s="75" t="n">
        <x:v>87.652</x:v>
      </x:c>
      <x:c r="E156" s="75" t="n">
        <x:v>87.652</x:v>
      </x:c>
      <x:c r="F156" s="75" t="n">
        <x:v>4.24</x:v>
      </x:c>
      <x:c r="G156" s="75" t="n">
        <x:v>83.412</x:v>
      </x:c>
      <x:c r="H156" s="122" t="n">
        <x:v>0.9516268881485876</x:v>
      </x:c>
      <x:c r="I156" s="12" t="str">
        <x:v>OK</x:v>
      </x:c>
      <x:c r="J156" s="12" t="str">
        <x:v>Destatis 22211-0012 / 22211-0013</x:v>
      </x:c>
      <x:c r="K156" s="12" t="str">
        <x:v>Nicht zusätzlich zu breiten Länder-/Kommunalausgaben addieren, wenn dort enthalten.</x:v>
      </x:c>
    </x:row>
    <x:row r="157">
      <x:c r="A157" s="12" t="str">
        <x:v>Thüringen</x:v>
      </x:c>
      <x:c r="B157" s="12" t="n">
        <x:v>2018</x:v>
      </x:c>
      <x:c r="C157" s="75" t="n">
        <x:v>0</x:v>
      </x:c>
      <x:c r="D157" s="75" t="n">
        <x:v>64.958</x:v>
      </x:c>
      <x:c r="E157" s="75" t="n">
        <x:v>64.958</x:v>
      </x:c>
      <x:c r="F157" s="75" t="n">
        <x:v>3.125</x:v>
      </x:c>
      <x:c r="G157" s="75" t="n">
        <x:v>61.833</x:v>
      </x:c>
      <x:c r="H157" s="122" t="n">
        <x:v>0.9518919917485145</x:v>
      </x:c>
      <x:c r="I157" s="12" t="str">
        <x:v>OK</x:v>
      </x:c>
      <x:c r="J157" s="12" t="str">
        <x:v>Destatis 22211-0012 / 22211-0013</x:v>
      </x:c>
      <x:c r="K157" s="12" t="str">
        <x:v>Nicht zusätzlich zu breiten Länder-/Kommunalausgaben addieren, wenn dort enthalten.</x:v>
      </x:c>
    </x:row>
    <x:row r="158">
      <x:c r="A158" s="12" t="str">
        <x:v>Thüringen</x:v>
      </x:c>
      <x:c r="B158" s="12" t="n">
        <x:v>2019</x:v>
      </x:c>
      <x:c r="C158" s="75" t="n">
        <x:v>0</x:v>
      </x:c>
      <x:c r="D158" s="75" t="n">
        <x:v>57.386</x:v>
      </x:c>
      <x:c r="E158" s="75" t="n">
        <x:v>57.386</x:v>
      </x:c>
      <x:c r="F158" s="75" t="n">
        <x:v>2.119</x:v>
      </x:c>
      <x:c r="G158" s="75" t="n">
        <x:v>55.267</x:v>
      </x:c>
      <x:c r="H158" s="122" t="n">
        <x:v>0.9630746175025268</x:v>
      </x:c>
      <x:c r="I158" s="12" t="str">
        <x:v>OK</x:v>
      </x:c>
      <x:c r="J158" s="12" t="str">
        <x:v>Destatis 22211-0012 / 22211-0013</x:v>
      </x:c>
      <x:c r="K158" s="12" t="str">
        <x:v>Nicht zusätzlich zu breiten Länder-/Kommunalausgaben addieren, wenn dort enthalten.</x:v>
      </x:c>
    </x:row>
    <x:row r="159">
      <x:c r="A159" s="12" t="str">
        <x:v>Thüringen</x:v>
      </x:c>
      <x:c r="B159" s="12" t="n">
        <x:v>2020</x:v>
      </x:c>
      <x:c r="C159" s="75" t="n">
        <x:v>0</x:v>
      </x:c>
      <x:c r="D159" s="75" t="n">
        <x:v>59.501</x:v>
      </x:c>
      <x:c r="E159" s="75" t="n">
        <x:v>59.501</x:v>
      </x:c>
      <x:c r="F159" s="75" t="n">
        <x:v>2.29</x:v>
      </x:c>
      <x:c r="G159" s="75" t="n">
        <x:v>57.211</x:v>
      </x:c>
      <x:c r="H159" s="122" t="n">
        <x:v>0.9615132518781196</x:v>
      </x:c>
      <x:c r="I159" s="12" t="str">
        <x:v>OK</x:v>
      </x:c>
      <x:c r="J159" s="12" t="str">
        <x:v>Destatis 22211-0012 / 22211-0013</x:v>
      </x:c>
      <x:c r="K159" s="12" t="str">
        <x:v>Nicht zusätzlich zu breiten Länder-/Kommunalausgaben addieren, wenn dort enthalten.</x:v>
      </x:c>
    </x:row>
    <x:row r="160">
      <x:c r="A160" s="12" t="str">
        <x:v>Thüringen</x:v>
      </x:c>
      <x:c r="B160" s="12" t="n">
        <x:v>2021</x:v>
      </x:c>
      <x:c r="C160" s="75" t="n">
        <x:v>0</x:v>
      </x:c>
      <x:c r="D160" s="75" t="n">
        <x:v>62.472</x:v>
      </x:c>
      <x:c r="E160" s="75" t="n">
        <x:v>62.472</x:v>
      </x:c>
      <x:c r="F160" s="75" t="n">
        <x:v>2.023</x:v>
      </x:c>
      <x:c r="G160" s="75" t="n">
        <x:v>60.449</x:v>
      </x:c>
      <x:c r="H160" s="122" t="n">
        <x:v>0.9676174926367013</x:v>
      </x:c>
      <x:c r="I160" s="12" t="str">
        <x:v>OK</x:v>
      </x:c>
      <x:c r="J160" s="12" t="str">
        <x:v>Destatis 22211-0012 / 22211-0013</x:v>
      </x:c>
      <x:c r="K160" s="12" t="str">
        <x:v>Nicht zusätzlich zu breiten Länder-/Kommunalausgaben addieren, wenn dort enthalten.</x:v>
      </x:c>
    </x:row>
    <x:row r="161">
      <x:c r="A161" s="12" t="str">
        <x:v>Thüringen</x:v>
      </x:c>
      <x:c r="B161" s="12" t="n">
        <x:v>2022</x:v>
      </x:c>
      <x:c r="C161" s="75" t="n">
        <x:v>0</x:v>
      </x:c>
      <x:c r="D161" s="75" t="n">
        <x:v>127.06</x:v>
      </x:c>
      <x:c r="E161" s="75" t="n">
        <x:v>127.06</x:v>
      </x:c>
      <x:c r="F161" s="75" t="n">
        <x:v>9.817</x:v>
      </x:c>
      <x:c r="G161" s="75" t="n">
        <x:v>117.243</x:v>
      </x:c>
      <x:c r="H161" s="122" t="n">
        <x:v>0.9227372894695419</x:v>
      </x:c>
      <x:c r="I161" s="12" t="str">
        <x:v>OK</x:v>
      </x:c>
      <x:c r="J161" s="12" t="str">
        <x:v>Destatis 22211-0012 / 22211-0013</x:v>
      </x:c>
      <x:c r="K161" s="12" t="str">
        <x:v>Nicht zusätzlich zu breiten Länder-/Kommunalausgaben addieren, wenn dort enthalten.</x:v>
      </x:c>
    </x:row>
    <x:row r="162">
      <x:c r="A162" s="12" t="str">
        <x:v>Thüringen</x:v>
      </x:c>
      <x:c r="B162" s="12" t="n">
        <x:v>2023</x:v>
      </x:c>
      <x:c r="C162" s="75" t="n">
        <x:v>0</x:v>
      </x:c>
      <x:c r="D162" s="75" t="n">
        <x:v>114.427</x:v>
      </x:c>
      <x:c r="E162" s="75" t="n">
        <x:v>114.427</x:v>
      </x:c>
      <x:c r="F162" s="75" t="n">
        <x:v>18.013</x:v>
      </x:c>
      <x:c r="G162" s="75" t="n">
        <x:v>96.413</x:v>
      </x:c>
      <x:c r="H162" s="122" t="n">
        <x:v>0.8425721202163825</x:v>
      </x:c>
      <x:c r="I162" s="12" t="str">
        <x:v>OK</x:v>
      </x:c>
      <x:c r="J162" s="12" t="str">
        <x:v>Destatis 22211-0012 / 22211-0013</x:v>
      </x:c>
      <x:c r="K162" s="12" t="str">
        <x:v>Nicht zusätzlich zu breiten Länder-/Kommunalausgaben addieren, wenn dort enthalten.</x:v>
      </x:c>
    </x:row>
    <x:row r="163">
      <x:c r="A163" s="12" t="str">
        <x:v>Thüringen</x:v>
      </x:c>
      <x:c r="B163" s="12" t="n">
        <x:v>2024</x:v>
      </x:c>
      <x:c r="C163" s="75" t="n">
        <x:v>0</x:v>
      </x:c>
      <x:c r="D163" s="75" t="n">
        <x:v>124.544</x:v>
      </x:c>
      <x:c r="E163" s="75" t="n">
        <x:v>124.544</x:v>
      </x:c>
      <x:c r="F163" s="75" t="n">
        <x:v>15.978</x:v>
      </x:c>
      <x:c r="G163" s="75" t="n">
        <x:v>108.566</x:v>
      </x:c>
      <x:c r="H163" s="122" t="n">
        <x:v>0.871707990750257</x:v>
      </x:c>
      <x:c r="I163" s="12" t="str">
        <x:v>OK</x:v>
      </x:c>
      <x:c r="J163" s="12" t="str">
        <x:v>Destatis 22211-0012 / 22211-0013</x:v>
      </x:c>
      <x:c r="K163" s="12" t="str">
        <x:v>Nicht zusätzlich zu breiten Länder-/Kommunalausgaben addieren, wenn dort enthalten.</x:v>
      </x:c>
    </x:row>
    <x:row r="164">
      <x:c r="A164" s="12" t="str">
        <x:v>Thüringen</x:v>
      </x:c>
      <x:c r="B164" s="12" t="n">
        <x:v>2025</x:v>
      </x:c>
      <x:c r="C164" s="75" t="n">
        <x:v>0</x:v>
      </x:c>
      <x:c r="D164" s="75" t="n">
        <x:v>109.489</x:v>
      </x:c>
      <x:c r="E164" s="75" t="n">
        <x:v>109.489</x:v>
      </x:c>
      <x:c r="F164" s="75" t="n">
        <x:v>7.633</x:v>
      </x:c>
      <x:c r="G164" s="75" t="n">
        <x:v>101.856</x:v>
      </x:c>
      <x:c r="H164" s="122" t="n">
        <x:v>0.9302852341331093</x:v>
      </x:c>
      <x:c r="I164" s="12" t="str">
        <x:v>OK</x:v>
      </x:c>
      <x:c r="J164" s="12" t="str">
        <x:v>Destatis 22211-0012 / 22211-0013</x:v>
      </x:c>
      <x:c r="K164" s="12" t="str">
        <x:v>Nicht zusätzlich zu breiten Länder-/Kommunalausgaben addieren, wenn dort enthalten.</x:v>
      </x:c>
    </x:row>
    <x:row r="168">
      <x:c r="A168" s="132" t="str">
        <x:v>Jahr</x:v>
      </x:c>
      <x:c r="B168" s="132" t="str">
        <x:v>örtliche Träger</x:v>
      </x:c>
      <x:c r="C168" s="132" t="str">
        <x:v>überörtliche Träger</x:v>
      </x:c>
      <x:c r="D168" s="132" t="str">
        <x:v>Brutto</x:v>
      </x:c>
      <x:c r="E168" s="132" t="str">
        <x:v>Einnahmen</x:v>
      </x:c>
      <x:c r="F168" s="132" t="str">
        <x:v>Netto</x:v>
      </x:c>
      <x:c r="G168" s="132" t="str">
        <x:v>Anteil örtlich an Brutto</x:v>
      </x:c>
      <x:c r="H168" s="132" t="str">
        <x:v>Nettoquote</x:v>
      </x:c>
    </x:row>
    <x:row r="169">
      <x:c r="A169" t="n">
        <x:v>2016</x:v>
      </x:c>
      <x:c r="B169" s="70" t="n">
        <x:f>SUMIFS($C$5:$C$164,$B$5:$B$164,A169)</x:f>
        <x:v>6280.02</x:v>
      </x:c>
      <x:c r="C169" s="70" t="n">
        <x:f>SUMIFS($D$5:$D$164,$B$5:$B$164,A169)</x:f>
        <x:v>3135.818</x:v>
      </x:c>
      <x:c r="D169" s="70" t="n">
        <x:f>SUMIFS($E$5:$E$164,$B$5:$B$164,A169)</x:f>
        <x:v>9415.84</x:v>
      </x:c>
      <x:c r="E169" s="70" t="n">
        <x:f>SUMIFS($F$5:$F$164,$B$5:$B$164,A169)</x:f>
        <x:v>181.21599999999998</x:v>
      </x:c>
      <x:c r="F169" s="70" t="n">
        <x:f>SUMIFS($G$5:$G$164,$B$5:$B$164,A169)</x:f>
        <x:v>9234.621</x:v>
      </x:c>
      <x:c r="G169" s="52" t="n">
        <x:f>B169/D169</x:f>
        <x:v>0.6669633298781628</x:v>
      </x:c>
      <x:c r="H169" s="52" t="n">
        <x:f>F169/D169</x:f>
        <x:v>0.9807538148481706</x:v>
      </x:c>
    </x:row>
    <x:row r="170">
      <x:c r="A170" t="n">
        <x:v>2017</x:v>
      </x:c>
      <x:c r="B170" s="70" t="n">
        <x:f>SUMIFS($C$5:$C$164,$B$5:$B$164,A170)</x:f>
        <x:v>4191.583</x:v>
      </x:c>
      <x:c r="C170" s="70" t="n">
        <x:f>SUMIFS($D$5:$D$164,$B$5:$B$164,A170)</x:f>
        <x:v>1709.778</x:v>
      </x:c>
      <x:c r="D170" s="70" t="n">
        <x:f>SUMIFS($E$5:$E$164,$B$5:$B$164,A170)</x:f>
        <x:v>5901.360000000001</x:v>
      </x:c>
      <x:c r="E170" s="70" t="n">
        <x:f>SUMIFS($F$5:$F$164,$B$5:$B$164,A170)</x:f>
        <x:v>271.841</x:v>
      </x:c>
      <x:c r="F170" s="70" t="n">
        <x:f>SUMIFS($G$5:$G$164,$B$5:$B$164,A170)</x:f>
        <x:v>5629.517000000001</x:v>
      </x:c>
      <x:c r="G170" s="52" t="n">
        <x:f>B170/D170</x:f>
        <x:v>0.7102740724172054</x:v>
      </x:c>
      <x:c r="H170" s="52" t="n">
        <x:f>F170/D170</x:f>
        <x:v>0.9539355335041414</x:v>
      </x:c>
    </x:row>
    <x:row r="171">
      <x:c r="A171" t="n">
        <x:v>2018</x:v>
      </x:c>
      <x:c r="B171" s="70" t="n">
        <x:f>SUMIFS($C$5:$C$164,$B$5:$B$164,A171)</x:f>
        <x:v>3400.9910000000004</x:v>
      </x:c>
      <x:c r="C171" s="70" t="n">
        <x:f>SUMIFS($D$5:$D$164,$B$5:$B$164,A171)</x:f>
        <x:v>1465.736</x:v>
      </x:c>
      <x:c r="D171" s="70" t="n">
        <x:f>SUMIFS($E$5:$E$164,$B$5:$B$164,A171)</x:f>
        <x:v>4866.724999999999</x:v>
      </x:c>
      <x:c r="E171" s="70" t="n">
        <x:f>SUMIFS($F$5:$F$164,$B$5:$B$164,A171)</x:f>
        <x:v>204.978</x:v>
      </x:c>
      <x:c r="F171" s="70" t="n">
        <x:f>SUMIFS($G$5:$G$164,$B$5:$B$164,A171)</x:f>
        <x:v>4661.7480000000005</x:v>
      </x:c>
      <x:c r="G171" s="52" t="n">
        <x:f>B171/D171</x:f>
        <x:v>0.6988253907915489</x:v>
      </x:c>
      <x:c r="H171" s="52" t="n">
        <x:f>F171/D171</x:f>
        <x:v>0.9578819431958866</x:v>
      </x:c>
    </x:row>
    <x:row r="172">
      <x:c r="A172" t="n">
        <x:v>2019</x:v>
      </x:c>
      <x:c r="B172" s="70" t="n">
        <x:f>SUMIFS($C$5:$C$164,$B$5:$B$164,A172)</x:f>
        <x:v>3129.2839999999997</x:v>
      </x:c>
      <x:c r="C172" s="70" t="n">
        <x:f>SUMIFS($D$5:$D$164,$B$5:$B$164,A172)</x:f>
        <x:v>1273.6039999999998</x:v>
      </x:c>
      <x:c r="D172" s="70" t="n">
        <x:f>SUMIFS($E$5:$E$164,$B$5:$B$164,A172)</x:f>
        <x:v>4402.886999999999</x:v>
      </x:c>
      <x:c r="E172" s="70" t="n">
        <x:f>SUMIFS($F$5:$F$164,$B$5:$B$164,A172)</x:f>
        <x:v>128.83</x:v>
      </x:c>
      <x:c r="F172" s="70" t="n">
        <x:f>SUMIFS($G$5:$G$164,$B$5:$B$164,A172)</x:f>
        <x:v>4274.0599999999995</x:v>
      </x:c>
      <x:c r="G172" s="52" t="n">
        <x:f>B172/D172</x:f>
        <x:v>0.7107345702944455</x:v>
      </x:c>
      <x:c r="H172" s="52" t="n">
        <x:f>F172/D172</x:f>
        <x:v>0.9707403346940315</x:v>
      </x:c>
    </x:row>
    <x:row r="173">
      <x:c r="A173" t="n">
        <x:v>2020</x:v>
      </x:c>
      <x:c r="B173" s="70" t="n">
        <x:f>SUMIFS($C$5:$C$164,$B$5:$B$164,A173)</x:f>
        <x:v>2970.3699999999994</x:v>
      </x:c>
      <x:c r="C173" s="70" t="n">
        <x:f>SUMIFS($D$5:$D$164,$B$5:$B$164,A173)</x:f>
        <x:v>1224.1879999999999</x:v>
      </x:c>
      <x:c r="D173" s="70" t="n">
        <x:f>SUMIFS($E$5:$E$164,$B$5:$B$164,A173)</x:f>
        <x:v>4194.56</x:v>
      </x:c>
      <x:c r="E173" s="70" t="n">
        <x:f>SUMIFS($F$5:$F$164,$B$5:$B$164,A173)</x:f>
        <x:v>140.77800000000002</x:v>
      </x:c>
      <x:c r="F173" s="70" t="n">
        <x:f>SUMIFS($G$5:$G$164,$B$5:$B$164,A173)</x:f>
        <x:v>4053.7760000000003</x:v>
      </x:c>
      <x:c r="G173" s="52" t="n">
        <x:f>B173/D173</x:f>
        <x:v>0.7081481728715286</x:v>
      </x:c>
      <x:c r="H173" s="52" t="n">
        <x:f>F173/D173</x:f>
        <x:v>0.9664365273115655</x:v>
      </x:c>
    </x:row>
    <x:row r="174">
      <x:c r="A174" t="n">
        <x:v>2021</x:v>
      </x:c>
      <x:c r="B174" s="70" t="n">
        <x:f>SUMIFS($C$5:$C$164,$B$5:$B$164,A174)</x:f>
        <x:v>2933.6399999999994</x:v>
      </x:c>
      <x:c r="C174" s="70" t="n">
        <x:f>SUMIFS($D$5:$D$164,$B$5:$B$164,A174)</x:f>
        <x:v>1333.1600000000003</x:v>
      </x:c>
      <x:c r="D174" s="70" t="n">
        <x:f>SUMIFS($E$5:$E$164,$B$5:$B$164,A174)</x:f>
        <x:v>4266.8009999999995</x:v>
      </x:c>
      <x:c r="E174" s="70" t="n">
        <x:f>SUMIFS($F$5:$F$164,$B$5:$B$164,A174)</x:f>
        <x:v>146.02200000000002</x:v>
      </x:c>
      <x:c r="F174" s="70" t="n">
        <x:f>SUMIFS($G$5:$G$164,$B$5:$B$164,A174)</x:f>
        <x:v>4120.775</x:v>
      </x:c>
      <x:c r="G174" s="52" t="n">
        <x:f>B174/D174</x:f>
        <x:v>0.6875502279107931</x:v>
      </x:c>
      <x:c r="H174" s="52" t="n">
        <x:f>F174/D174</x:f>
        <x:v>0.9657762337638901</x:v>
      </x:c>
    </x:row>
    <x:row r="175">
      <x:c r="A175" t="n">
        <x:v>2022</x:v>
      </x:c>
      <x:c r="B175" s="70" t="n">
        <x:f>SUMIFS($C$5:$C$164,$B$5:$B$164,A175)</x:f>
        <x:v>4624.058999999999</x:v>
      </x:c>
      <x:c r="C175" s="70" t="n">
        <x:f>SUMIFS($D$5:$D$164,$B$5:$B$164,A175)</x:f>
        <x:v>1855.697</x:v>
      </x:c>
      <x:c r="D175" s="70" t="n">
        <x:f>SUMIFS($E$5:$E$164,$B$5:$B$164,A175)</x:f>
        <x:v>6479.7570000000005</x:v>
      </x:c>
      <x:c r="E175" s="70" t="n">
        <x:f>SUMIFS($F$5:$F$164,$B$5:$B$164,A175)</x:f>
        <x:v>306.864</x:v>
      </x:c>
      <x:c r="F175" s="70" t="n">
        <x:f>SUMIFS($G$5:$G$164,$B$5:$B$164,A175)</x:f>
        <x:v>6172.893</x:v>
      </x:c>
      <x:c r="G175" s="52" t="n">
        <x:f>B175/D175</x:f>
        <x:v>0.7136161124560688</x:v>
      </x:c>
      <x:c r="H175" s="52" t="n">
        <x:f>F175/D175</x:f>
        <x:v>0.9526426685445147</x:v>
      </x:c>
    </x:row>
    <x:row r="176">
      <x:c r="A176" t="n">
        <x:v>2023</x:v>
      </x:c>
      <x:c r="B176" s="70" t="n">
        <x:f>SUMIFS($C$5:$C$164,$B$5:$B$164,A176)</x:f>
        <x:v>4221.609</x:v>
      </x:c>
      <x:c r="C176" s="70" t="n">
        <x:f>SUMIFS($D$5:$D$164,$B$5:$B$164,A176)</x:f>
        <x:v>2068.505</x:v>
      </x:c>
      <x:c r="D176" s="70" t="n">
        <x:f>SUMIFS($E$5:$E$164,$B$5:$B$164,A176)</x:f>
        <x:v>6290.1140000000005</x:v>
      </x:c>
      <x:c r="E176" s="70" t="n">
        <x:f>SUMIFS($F$5:$F$164,$B$5:$B$164,A176)</x:f>
        <x:v>308.80600000000004</x:v>
      </x:c>
      <x:c r="F176" s="70" t="n">
        <x:f>SUMIFS($G$5:$G$164,$B$5:$B$164,A176)</x:f>
        <x:v>5981.306</x:v>
      </x:c>
      <x:c r="G176" s="52" t="n">
        <x:f>B176/D176</x:f>
        <x:v>0.6711498392556955</x:v>
      </x:c>
      <x:c r="H176" s="52" t="n">
        <x:f>F176/D176</x:f>
        <x:v>0.9509058182411319</x:v>
      </x:c>
    </x:row>
    <x:row r="177">
      <x:c r="A177" t="n">
        <x:v>2024</x:v>
      </x:c>
      <x:c r="B177" s="70" t="n">
        <x:f>SUMIFS($C$5:$C$164,$B$5:$B$164,A177)</x:f>
        <x:v>4470.757</x:v>
      </x:c>
      <x:c r="C177" s="70" t="n">
        <x:f>SUMIFS($D$5:$D$164,$B$5:$B$164,A177)</x:f>
        <x:v>2247.71</x:v>
      </x:c>
      <x:c r="D177" s="70" t="n">
        <x:f>SUMIFS($E$5:$E$164,$B$5:$B$164,A177)</x:f>
        <x:v>6718.467000000001</x:v>
      </x:c>
      <x:c r="E177" s="70" t="n">
        <x:f>SUMIFS($F$5:$F$164,$B$5:$B$164,A177)</x:f>
        <x:v>295.33000000000004</x:v>
      </x:c>
      <x:c r="F177" s="70" t="n">
        <x:f>SUMIFS($G$5:$G$164,$B$5:$B$164,A177)</x:f>
        <x:v>6423.133</x:v>
      </x:c>
      <x:c r="G177" s="52" t="n">
        <x:f>B177/D177</x:f>
        <x:v>0.6654430244280428</x:v>
      </x:c>
      <x:c r="H177" s="52" t="n">
        <x:f>F177/D177</x:f>
        <x:v>0.9560414600533127</x:v>
      </x:c>
    </x:row>
    <x:row r="178">
      <x:c r="A178" t="n">
        <x:v>2025</x:v>
      </x:c>
      <x:c r="B178" s="70" t="n">
        <x:f>SUMIFS($C$5:$C$164,$B$5:$B$164,A178)</x:f>
        <x:v>4085.175</x:v>
      </x:c>
      <x:c r="C178" s="70" t="n">
        <x:f>SUMIFS($D$5:$D$164,$B$5:$B$164,A178)</x:f>
        <x:v>2079.175</x:v>
      </x:c>
      <x:c r="D178" s="70" t="n">
        <x:f>SUMIFS($E$5:$E$164,$B$5:$B$164,A178)</x:f>
        <x:v>6164.348</x:v>
      </x:c>
      <x:c r="E178" s="70" t="n">
        <x:f>SUMIFS($F$5:$F$164,$B$5:$B$164,A178)</x:f>
        <x:v>259.575</x:v>
      </x:c>
      <x:c r="F178" s="70" t="n">
        <x:f>SUMIFS($G$5:$G$164,$B$5:$B$164,A178)</x:f>
        <x:v>5904.773999999999</x:v>
      </x:c>
      <x:c r="G178" s="52" t="n">
        <x:f>B178/D178</x:f>
        <x:v>0.6627099897669633</x:v>
      </x:c>
      <x:c r="H178" s="52" t="n">
        <x:f>F178/D178</x:f>
        <x:v>0.9578910859672425</x:v>
      </x:c>
    </x:row>
  </x:sheetData>
  <x:mergeCells>
    <x:mergeCell ref="A1:K1"/>
    <x:mergeCell ref="A2:K2"/>
  </x:mergeCells>
  <x:pageMargins left="0.7" right="0.7" top="0.75" bottom="0.75" header="0.3" footer="0.3"/>
</x:worksheet>
</file>

<file path=xl/worksheets/sheet1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8" hidden="0" customWidth="1"/>
    <x:col min="2" max="2" width="15" hidden="0" customWidth="1"/>
    <x:col min="3" max="3" width="23" hidden="0" customWidth="1"/>
    <x:col min="4" max="4" width="23" hidden="0" customWidth="1"/>
    <x:col min="5" max="5" width="24" hidden="0" customWidth="1"/>
    <x:col min="6" max="6" width="25" hidden="0" customWidth="1"/>
    <x:col min="7" max="7" width="18" hidden="0" customWidth="1"/>
    <x:col min="8" max="8" width="21" hidden="0" customWidth="1"/>
    <x:col min="9" max="9" width="21" hidden="0" customWidth="1"/>
    <x:col min="10" max="10" width="16" hidden="0" customWidth="1"/>
    <x:col min="11" max="11" width="31" hidden="0" customWidth="1"/>
    <x:col min="12" max="12" width="48" hidden="0" customWidth="1"/>
    <x:col min="13" max="13" width="48" hidden="0" customWidth="1"/>
  </x:cols>
  <x:sheetData>
    <x:row r="1">
      <x:c r="A1" s="135" t="str">
        <x:v>SGB II: Zahlungsansprüche von ELB im Kontext Fluchtmigration</x:v>
      </x:c>
    </x:row>
    <x:row r="2">
      <x:c r="A2" s="12" t="str">
        <x:v>Quelle: BT-Drs. 19/18352, Anlage 18 (BA-Sonderauswertung). Zahlungsansprüche sind realisierte Ansprüche auf Personenebene, nicht identisch mit haushalterischen Finanzflüssen. Die KdU sind im Gesamtzahlungsanspruch bereits enthalten.</x:v>
      </x:c>
    </x:row>
    <x:row r="4">
      <x:c r="A4" s="139" t="str">
        <x:v>Zeitraum</x:v>
      </x:c>
      <x:c r="B4" s="139" t="str">
        <x:v>Bestand ELB</x:v>
      </x:c>
      <x:c r="C4" s="139" t="str">
        <x:v>ELB mit Gesamt-Zahlungsanspruch</x:v>
      </x:c>
      <x:c r="D4" s="139" t="str">
        <x:v>Gesamt-Zahlungsanspruch (Mrd. €)</x:v>
      </x:c>
      <x:c r="E4" s="139" t="str">
        <x:v>davon Sozialversicherung (Mrd. €)</x:v>
      </x:c>
      <x:c r="F4" s="139" t="str">
        <x:v>davon Gesamtregelleistung (Mrd. €)</x:v>
      </x:c>
      <x:c r="G4" s="139" t="str">
        <x:v>davon KdU (Mrd. €)</x:v>
      </x:c>
      <x:c r="H4" s="139" t="str">
        <x:v>davon laufende KdU (Mrd. €)</x:v>
      </x:c>
      <x:c r="I4" s="139" t="str">
        <x:v>davon einmalige KdU (Mrd. €)</x:v>
      </x:c>
      <x:c r="J4" s="139" t="str">
        <x:v>Abdeckung Jahr</x:v>
      </x:c>
      <x:c r="K4" s="139" t="str">
        <x:v>Verwendung in Jahresrechnung</x:v>
      </x:c>
      <x:c r="L4" s="139" t="str">
        <x:v>Quelle</x:v>
      </x:c>
      <x:c r="M4" s="139" t="str">
        <x:v>Hinweis</x:v>
      </x:c>
    </x:row>
    <x:row r="5">
      <x:c r="A5" s="12" t="str">
        <x:v>Jun-Dez 2016</x:v>
      </x:c>
      <x:c r="B5" s="141" t="n">
        <x:v>359608</x:v>
      </x:c>
      <x:c r="C5" s="141" t="n">
        <x:v>359467</x:v>
      </x:c>
      <x:c r="D5" s="75" t="n">
        <x:v>1.737930622</x:v>
      </x:c>
      <x:c r="E5" s="75" t="n">
        <x:v>0.261702934</x:v>
      </x:c>
      <x:c r="F5" s="75" t="n">
        <x:v>1.393401902</x:v>
      </x:c>
      <x:c r="G5" s="75" t="n">
        <x:v>0.534153216</x:v>
      </x:c>
      <x:c r="H5" s="75" t="n">
        <x:v>0.498275299</x:v>
      </x:c>
      <x:c r="I5" s="75" t="n">
        <x:v>0.035877917</x:v>
      </x:c>
      <x:c r="J5" s="12" t="str">
        <x:v>7 Monate</x:v>
      </x:c>
      <x:c r="K5" s="12" t="str">
        <x:v>Teiljahr - nicht auf 12 Monate hochgerechnet</x:v>
      </x:c>
      <x:c r="L5" s="12" t="str">
        <x:v>https://dserver.bundestag.de/btd/19/183/1918352.pdf</x:v>
      </x:c>
      <x:c r="M5" s="12" t="str">
        <x:v>Erste Auswertbarkeit des Aufenthaltsstatus ab Juni 2016.</x:v>
      </x:c>
    </x:row>
    <x:row r="6">
      <x:c r="A6" s="12" t="str">
        <x:v>2017</x:v>
      </x:c>
      <x:c r="B6" s="141" t="n">
        <x:v>555746</x:v>
      </x:c>
      <x:c r="C6" s="141" t="n">
        <x:v>555547</x:v>
      </x:c>
      <x:c r="D6" s="75" t="n">
        <x:v>4.652102379</x:v>
      </x:c>
      <x:c r="E6" s="75" t="n">
        <x:v>0.753417773</x:v>
      </x:c>
      <x:c r="F6" s="75" t="n">
        <x:v>3.752444617</x:v>
      </x:c>
      <x:c r="G6" s="75" t="n">
        <x:v>1.515666344</x:v>
      </x:c>
      <x:c r="H6" s="75" t="n">
        <x:v>1.447058271</x:v>
      </x:c>
      <x:c r="I6" s="75" t="n">
        <x:v>0.068608073</x:v>
      </x:c>
      <x:c r="J6" s="12" t="str">
        <x:v>12 Monate</x:v>
      </x:c>
      <x:c r="K6" s="12" t="str">
        <x:v>vollständig</x:v>
      </x:c>
      <x:c r="L6" s="12" t="str">
        <x:v>https://dserver.bundestag.de/btd/19/183/1918352.pdf</x:v>
      </x:c>
      <x:c r="M6" s="12" t="str">
        <x:v>Volles Kalenderjahr.</x:v>
      </x:c>
    </x:row>
    <x:row r="7">
      <x:c r="A7" s="12" t="str">
        <x:v>2018</x:v>
      </x:c>
      <x:c r="B7" s="141" t="n">
        <x:v>608216</x:v>
      </x:c>
      <x:c r="C7" s="141" t="n">
        <x:v>607878</x:v>
      </x:c>
      <x:c r="D7" s="75" t="n">
        <x:v>5.040156416</x:v>
      </x:c>
      <x:c r="E7" s="75" t="n">
        <x:v>0.840886954</x:v>
      </x:c>
      <x:c r="F7" s="75" t="n">
        <x:v>4.097472574</x:v>
      </x:c>
      <x:c r="G7" s="75" t="n">
        <x:v>1.769976879</x:v>
      </x:c>
      <x:c r="H7" s="75" t="n">
        <x:v>1.715215504</x:v>
      </x:c>
      <x:c r="I7" s="75" t="n">
        <x:v>0.054761374</x:v>
      </x:c>
      <x:c r="J7" s="12" t="str">
        <x:v>12 Monate</x:v>
      </x:c>
      <x:c r="K7" s="12" t="str">
        <x:v>vollständig</x:v>
      </x:c>
      <x:c r="L7" s="12" t="str">
        <x:v>https://dserver.bundestag.de/btd/19/183/1918352.pdf</x:v>
      </x:c>
      <x:c r="M7" s="12" t="str">
        <x:v>Volles Kalenderjahr.</x:v>
      </x:c>
    </x:row>
    <x:row r="8">
      <x:c r="A8" s="12" t="str">
        <x:v>Jan-Mai 2019</x:v>
      </x:c>
      <x:c r="B8" s="141" t="n">
        <x:v>597796</x:v>
      </x:c>
      <x:c r="C8" s="141" t="n">
        <x:v>597387</x:v>
      </x:c>
      <x:c r="D8" s="75" t="n">
        <x:v>2.027379458</x:v>
      </x:c>
      <x:c r="E8" s="75" t="n">
        <x:v>0.360688503</x:v>
      </x:c>
      <x:c r="F8" s="75" t="n">
        <x:v>1.632754238</x:v>
      </x:c>
      <x:c r="G8" s="75" t="n">
        <x:v>0.705343318</x:v>
      </x:c>
      <x:c r="H8" s="75" t="n">
        <x:v>0.685509058</x:v>
      </x:c>
      <x:c r="I8" s="75" t="n">
        <x:v>0.01983426</x:v>
      </x:c>
      <x:c r="J8" s="12" t="str">
        <x:v>5 Monate</x:v>
      </x:c>
      <x:c r="K8" s="12" t="str">
        <x:v>Teiljahr - nicht auf 12 Monate hochgerechnet</x:v>
      </x:c>
      <x:c r="L8" s="12" t="str">
        <x:v>https://dserver.bundestag.de/btd/19/183/1918352.pdf</x:v>
      </x:c>
      <x:c r="M8" s="12" t="str">
        <x:v>Nur Januar bis Mai 2019 in der Sonderauswertung.</x:v>
      </x:c>
    </x:row>
    <x:row r="11">
      <x:c r="A11" s="143" t="str">
        <x:v>Auswertung und Konsolidierungsrelevanz</x:v>
      </x:c>
    </x:row>
    <x:row r="12">
      <x:c r="A12" s="146" t="str">
        <x:v>Nachgewiesene Zahlungsansprüche</x:v>
      </x:c>
      <x:c r="B12" s="146"/>
      <x:c r="C12" s="146"/>
      <x:c r="D12" s="12" t="str">
        <x:v>13,458 Mrd. € für die dokumentierten Zeiträume Jun-Dez 2016, 2017, 2018 und Jan-Mai 2019.</x:v>
      </x:c>
      <x:c r="E12" s="12"/>
      <x:c r="F12" s="12"/>
      <x:c r="G12" s="12"/>
      <x:c r="H12" s="12"/>
      <x:c r="I12" s="12"/>
      <x:c r="J12" s="12"/>
      <x:c r="K12" s="12"/>
      <x:c r="L12" s="12"/>
      <x:c r="M12" s="12"/>
    </x:row>
    <x:row r="13">
      <x:c r="A13" s="146" t="str">
        <x:v>davon KdU</x:v>
      </x:c>
      <x:c r="B13" s="146"/>
      <x:c r="C13" s="146"/>
      <x:c r="D13" s="12" t="str">
        <x:v>4,525 Mrd. €; diese KdU sind bereits im Gesamtzahlungsanspruch enthalten und dürfen nicht nochmals addiert werden.</x:v>
      </x:c>
      <x:c r="E13" s="12"/>
      <x:c r="F13" s="12"/>
      <x:c r="G13" s="12"/>
      <x:c r="H13" s="12"/>
      <x:c r="I13" s="12"/>
      <x:c r="J13" s="12"/>
      <x:c r="K13" s="12"/>
      <x:c r="L13" s="12"/>
      <x:c r="M13" s="12"/>
    </x:row>
    <x:row r="14">
      <x:c r="A14" s="146" t="str">
        <x:v>2017 + 2018 vollständig</x:v>
      </x:c>
      <x:c r="B14" s="146"/>
      <x:c r="C14" s="146"/>
      <x:c r="D14" s="12" t="str">
        <x:v>9,692 Mrd. € Gesamtzahlungsansprüche in zwei vollständigen Kalenderjahren.</x:v>
      </x:c>
      <x:c r="E14" s="12"/>
      <x:c r="F14" s="12"/>
      <x:c r="G14" s="12"/>
      <x:c r="H14" s="12"/>
      <x:c r="I14" s="12"/>
      <x:c r="J14" s="12"/>
      <x:c r="K14" s="12"/>
      <x:c r="L14" s="12"/>
      <x:c r="M14" s="12"/>
    </x:row>
    <x:row r="15">
      <x:c r="A15" s="146" t="str">
        <x:v>Abgrenzung</x:v>
      </x:c>
      <x:c r="B15" s="146"/>
      <x:c r="C15" s="146"/>
      <x:c r="D15" s="12" t="str">
        <x:v>Personen im Kontext Fluchtmigration = Drittstaatsangehörige mit Aufenthaltserlaubnis Flucht, Aufenthaltsgestattung oder Duldung; auswertbar nur für ELB.</x:v>
      </x:c>
      <x:c r="E15" s="12"/>
      <x:c r="F15" s="12"/>
      <x:c r="G15" s="12"/>
      <x:c r="H15" s="12"/>
      <x:c r="I15" s="12"/>
      <x:c r="J15" s="12"/>
      <x:c r="K15" s="12"/>
      <x:c r="L15" s="12"/>
      <x:c r="M15" s="12"/>
    </x:row>
    <x:row r="16">
      <x:c r="A16" s="146" t="str">
        <x:v>Wichtig für 400-Mrd.-Prüfung</x:v>
      </x:c>
      <x:c r="B16" s="146"/>
      <x:c r="C16" s="146"/>
      <x:c r="D16" s="12" t="str">
        <x:v>Diese SGB-II-Zahlungen sind teilweise bereits Bestandteil der Bundesleistungen im Kontext Flucht und Migration. Sie werden daher in der konsolidierten Gesamtrechnung nicht zusätzlich auf den Bundesblock aufgeschlagen.</x:v>
      </x:c>
      <x:c r="E16" s="12"/>
      <x:c r="F16" s="12"/>
      <x:c r="G16" s="12"/>
      <x:c r="H16" s="12"/>
      <x:c r="I16" s="12"/>
      <x:c r="J16" s="12"/>
      <x:c r="K16" s="12"/>
      <x:c r="L16" s="12"/>
      <x:c r="M16" s="12"/>
    </x:row>
    <x:row r="19">
      <x:c r="A19" s="139" t="str">
        <x:v>Dokument</x:v>
      </x:c>
      <x:c r="B19" s="139" t="str">
        <x:v>Fundstelle</x:v>
      </x:c>
      <x:c r="C19" s="139" t="str">
        <x:v>Aussage</x:v>
      </x:c>
      <x:c r="D19" s="139" t="str">
        <x:v>Status</x:v>
      </x:c>
    </x:row>
    <x:row r="20">
      <x:c r="A20" s="12" t="str">
        <x:v>BT-Drs. 19/18352</x:v>
      </x:c>
      <x:c r="B20" s="12" t="str">
        <x:v>S. 138-139</x:v>
      </x:c>
      <x:c r="C20" s="12" t="str">
        <x:v>Methodik: Zahlungsansprüche statt Haushaltsausgaben; Fluchtkontext ab Juni 2016 auswertbar.</x:v>
      </x:c>
      <x:c r="D20" s="12" t="str">
        <x:v>belegt</x:v>
      </x:c>
    </x:row>
    <x:row r="21">
      <x:c r="A21" s="12" t="str">
        <x:v>BT-Drs. 19/18352</x:v>
      </x:c>
      <x:c r="B21" s="12" t="str">
        <x:v>Anlage 18, S. 204-205</x:v>
      </x:c>
      <x:c r="C21" s="12" t="str">
        <x:v>Deutschlandwerte zu Gesamtzahlungsanspruch, Sozialversicherung, Gesamtregelleistung und KdU.</x:v>
      </x:c>
      <x:c r="D21" s="12" t="str">
        <x:v>belegt</x:v>
      </x:c>
    </x:row>
    <x:row r="22">
      <x:c r="A22" s="12" t="str">
        <x:v>BT-Drs. 19/18352</x:v>
      </x:c>
      <x:c r="B22" s="12" t="str">
        <x:v>S. 139</x:v>
      </x:c>
      <x:c r="C22" s="12" t="str">
        <x:v>SGB XII für die abgefragten Personengruppen nicht gesondert erfasst.</x:v>
      </x:c>
      <x:c r="D22" s="12" t="str">
        <x:v>belegt</x:v>
      </x:c>
    </x:row>
    <x:row r="23">
      <x:c r="A23" s="12" t="str">
        <x:v>BT-Drs. 19/18352</x:v>
      </x:c>
      <x:c r="B23" s="12" t="str">
        <x:v>S. 138</x:v>
      </x:c>
      <x:c r="C23" s="12" t="str">
        <x:v>KdU-Zahlungsansprüche sind im Gesamtzahlungsanspruch enthalten.</x:v>
      </x:c>
      <x:c r="D23" s="12" t="str">
        <x:v>belegt</x:v>
      </x:c>
    </x:row>
  </x:sheetData>
  <x:mergeCells>
    <x:mergeCell ref="A1:M1"/>
    <x:mergeCell ref="A2:M2"/>
    <x:mergeCell ref="A11:M11"/>
    <x:mergeCell ref="A12:C12"/>
    <x:mergeCell ref="D12:M12"/>
    <x:mergeCell ref="A13:C13"/>
    <x:mergeCell ref="D13:M13"/>
    <x:mergeCell ref="A14:C14"/>
    <x:mergeCell ref="D14:M14"/>
    <x:mergeCell ref="A15:C15"/>
    <x:mergeCell ref="D15:M15"/>
    <x:mergeCell ref="A16:C16"/>
    <x:mergeCell ref="D16:M16"/>
  </x:mergeCells>
  <x:pageMargins left="0.7" right="0.7" top="0.75" bottom="0.75" header="0.3" footer="0.3"/>
</x:worksheet>
</file>

<file path=xl/worksheets/sheet1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2" hidden="0" customWidth="1"/>
    <x:col min="2" max="2" width="22" hidden="0" customWidth="1"/>
    <x:col min="3" max="3" width="28" hidden="0" customWidth="1"/>
    <x:col min="4" max="4" width="20" hidden="0" customWidth="1"/>
    <x:col min="5" max="5" width="22" hidden="0" customWidth="1"/>
    <x:col min="6" max="6" width="28" hidden="0" customWidth="1"/>
    <x:col min="7" max="7" width="24" hidden="0" customWidth="1"/>
    <x:col min="8" max="8" width="52" hidden="0" customWidth="1"/>
    <x:col min="9" max="9" width="28" hidden="0" customWidth="1"/>
    <x:col min="10" max="10" width="60" hidden="0" customWidth="1"/>
    <x:col min="11" max="11" width="14" hidden="0" customWidth="1"/>
  </x:cols>
  <x:sheetData>
    <x:row r="1">
      <x:c r="A1" s="152" t="str">
        <x:v>Bundesausgaben SGB II / SGB XII im Fluchtkontext</x:v>
      </x:c>
    </x:row>
    <x:row r="2">
      <x:c r="A2" s="12" t="str">
        <x:v>Diese Tabelle enthält nur amtlich ausdrücklich genannte fluchtbezogene SGB-II/SGB-XII-Beträge bzw. klar gekennzeichnete Teilwerte. Sie sind Bestandteil der Bundesleistungen im Kontext Flucht und Migration und werden in der konsolidierten Gesamtrechnung nicht zusätzlich auf den Bundesblock aufgeschlagen.</x:v>
      </x:c>
    </x:row>
    <x:row r="4">
      <x:c r="A4" s="156" t="str">
        <x:v>Jahr</x:v>
      </x:c>
      <x:c r="B4" s="156" t="str">
        <x:v>Ukraine SGB II/XII (Mrd. €)</x:v>
      </x:c>
      <x:c r="C4" s="156" t="str">
        <x:v>sonstige Fluchtmigration SGB II/XII (Mrd. €)</x:v>
      </x:c>
      <x:c r="D4" s="156" t="str">
        <x:v>zusammen (Mrd. €)</x:v>
      </x:c>
      <x:c r="E4" s="156" t="str">
        <x:v>Abdeckung</x:v>
      </x:c>
      <x:c r="F4" s="156" t="str">
        <x:v>Datenart</x:v>
      </x:c>
      <x:c r="G4" s="156" t="str">
        <x:v>Quelle</x:v>
      </x:c>
      <x:c r="H4" s="156" t="str">
        <x:v>Quelle URL</x:v>
      </x:c>
      <x:c r="I4" s="156" t="str">
        <x:v>Konsolidierungsstatus</x:v>
      </x:c>
      <x:c r="J4" s="156" t="str">
        <x:v>Bemerkung</x:v>
      </x:c>
      <x:c r="K4" s="156" t="str">
        <x:v>Qualität</x:v>
      </x:c>
    </x:row>
    <x:row r="5">
      <x:c r="A5" s="12" t="n">
        <x:v>2020</x:v>
      </x:c>
      <x:c r="B5" s="14"/>
      <x:c r="C5" s="14"/>
      <x:c r="D5" s="14"/>
      <x:c r="E5" s="12" t="str">
        <x:v>Teilwert: KdU-Bundesbeteiligung 1,503 Mrd. € bekannt</x:v>
      </x:c>
      <x:c r="F5" s="12" t="str">
        <x:v>Bundeszahlung / KdU-Entlastung</x:v>
      </x:c>
      <x:c r="G5" s="12" t="str">
        <x:v>BT-Drs. 20/2485 / 20/6850</x:v>
      </x:c>
      <x:c r="H5" s="12" t="str">
        <x:v>https://dserver.bundestag.de/btd/19/228/1922831.pdf</x:v>
      </x:c>
      <x:c r="I5" s="12" t="str">
        <x:v>nicht zusätzlich addieren</x:v>
      </x:c>
      <x:c r="J5" s="12" t="str">
        <x:v>2020: Bundesbeteiligung an fluchtbedingten KdU 1,503 Mrd. €. Nur Teil des SGB-II-Blocks; kein Gesamtjahreswert.</x:v>
      </x:c>
      <x:c r="K5" s="12" t="str">
        <x:v>hoch für KdU, offen für Gesamt-SGB-II/XII</x:v>
      </x:c>
    </x:row>
    <x:row r="6">
      <x:c r="A6" s="12" t="n">
        <x:v>2021</x:v>
      </x:c>
      <x:c r="B6" s="14"/>
      <x:c r="C6" s="14"/>
      <x:c r="D6" s="14"/>
      <x:c r="E6" s="12" t="str">
        <x:v>Teilwert: KdU-Bundesbeteiligung 1,609 Mrd. € bekannt</x:v>
      </x:c>
      <x:c r="F6" s="12" t="str">
        <x:v>Bundeszahlung / KdU-Entlastung</x:v>
      </x:c>
      <x:c r="G6" s="12" t="str">
        <x:v>BT-Drs. 20/2485 / 20/6850</x:v>
      </x:c>
      <x:c r="H6" s="12" t="str"/>
      <x:c r="I6" s="12" t="str">
        <x:v>nicht zusätzlich addieren</x:v>
      </x:c>
      <x:c r="J6" s="12" t="str">
        <x:v>2021: Bundesbeteiligung an fluchtbedingten KdU 1,609 Mrd. €. Nur Teil des SGB-II-Blocks; kein Gesamtjahreswert.</x:v>
      </x:c>
      <x:c r="K6" s="12" t="str">
        <x:v>hoch für KdU, offen für Gesamt-SGB-II/XII</x:v>
      </x:c>
    </x:row>
    <x:row r="7">
      <x:c r="A7" s="12" t="n">
        <x:v>2022</x:v>
      </x:c>
      <x:c r="B7" s="14" t="n">
        <x:v>3</x:v>
      </x:c>
      <x:c r="C7" s="14" t="n">
        <x:v>5</x:v>
      </x:c>
      <x:c r="D7" s="14" t="n">
        <x:v>8</x:v>
      </x:c>
      <x:c r="E7" s="12" t="str">
        <x:v>Jahreswert, gerundet</x:v>
      </x:c>
      <x:c r="F7" s="12" t="str">
        <x:v>Bundesausgaben / Regierungsbericht</x:v>
      </x:c>
      <x:c r="G7" s="12" t="str">
        <x:v>BT-Drs. 20/6850</x:v>
      </x:c>
      <x:c r="H7" s="12" t="str">
        <x:v>https://dserver.bundestag.de/btd/20/068/2006850.pdf</x:v>
      </x:c>
      <x:c r="I7" s="12" t="str">
        <x:v>bereits im Bundesblock enthalten</x:v>
      </x:c>
      <x:c r="J7" s="12" t="str">
        <x:v>Ukraine: rund 3 Mrd. € SGB II/XII; übrige Fluchtmigration: über 5 Mrd. € SGB II. Summe daher als Mindest-/Rundwert ~8 Mrd. €.</x:v>
      </x:c>
      <x:c r="K7" s="12" t="str">
        <x:v>hoch</x:v>
      </x:c>
    </x:row>
    <x:row r="8">
      <x:c r="A8" s="12" t="n">
        <x:v>2023</x:v>
      </x:c>
      <x:c r="B8" s="14" t="n">
        <x:v>6</x:v>
      </x:c>
      <x:c r="C8" s="14" t="n">
        <x:v>6</x:v>
      </x:c>
      <x:c r="D8" s="14" t="n">
        <x:v>12</x:v>
      </x:c>
      <x:c r="E8" s="12" t="str">
        <x:v>Jahreswert, gerundet</x:v>
      </x:c>
      <x:c r="F8" s="12" t="str">
        <x:v>Bundesausgaben / Regierungsbericht</x:v>
      </x:c>
      <x:c r="G8" s="12" t="str">
        <x:v>BT-Drs. 20/11546</x:v>
      </x:c>
      <x:c r="H8" s="12" t="str">
        <x:v>https://dserver.bundestag.de/btd/20/115/2011546.pdf</x:v>
      </x:c>
      <x:c r="I8" s="12" t="str">
        <x:v>bereits im Bundesblock enthalten</x:v>
      </x:c>
      <x:c r="J8" s="12" t="str">
        <x:v>Ukraine: fast 6 Mrd. €; sonstige Fluchtmigration: rund 6 Mrd. € in SGB II/XII.</x:v>
      </x:c>
      <x:c r="K8" s="12" t="str">
        <x:v>hoch</x:v>
      </x:c>
    </x:row>
    <x:row r="9">
      <x:c r="A9" s="12" t="n">
        <x:v>2024</x:v>
      </x:c>
      <x:c r="B9" s="14" t="n">
        <x:v>6</x:v>
      </x:c>
      <x:c r="C9" s="14" t="n">
        <x:v>7</x:v>
      </x:c>
      <x:c r="D9" s="14" t="n">
        <x:v>13</x:v>
      </x:c>
      <x:c r="E9" s="12" t="str">
        <x:v>Jahreswert, gerundet</x:v>
      </x:c>
      <x:c r="F9" s="12" t="str">
        <x:v>Bundesausgaben / Regierungsbericht</x:v>
      </x:c>
      <x:c r="G9" s="12" t="str">
        <x:v>BT-Drs. 21/330</x:v>
      </x:c>
      <x:c r="H9" s="12" t="str">
        <x:v>https://dserver.bundestag.de/btd/21/003/2100330.pdf</x:v>
      </x:c>
      <x:c r="I9" s="12" t="str">
        <x:v>bereits im Bundesblock enthalten</x:v>
      </x:c>
      <x:c r="J9" s="12" t="str">
        <x:v>Ukraine: über 6 Mrd. €; sonstige Fluchtmigration: etwa 7 Mrd. € in SGB II/XII. 13 Mrd. € ist daher konservative Größenordnung.</x:v>
      </x:c>
      <x:c r="K9" s="12" t="str">
        <x:v>hoch</x:v>
      </x:c>
    </x:row>
    <x:row r="10">
      <x:c r="A10" s="12" t="n">
        <x:v>2025</x:v>
      </x:c>
      <x:c r="B10" s="14"/>
      <x:c r="C10" s="14"/>
      <x:c r="D10" s="14"/>
      <x:c r="E10" s="12" t="str">
        <x:v>Bundesgesamtbericht vorhanden, SGB-II/XII-Unterblock nicht separat ausgewiesen</x:v>
      </x:c>
      <x:c r="F10" s="12" t="str">
        <x:v>offene Untergliederung</x:v>
      </x:c>
      <x:c r="G10" s="12" t="str">
        <x:v>BT-Drs. 21/6280</x:v>
      </x:c>
      <x:c r="H10" s="12" t="str"/>
      <x:c r="I10" s="12" t="str">
        <x:v>offen</x:v>
      </x:c>
      <x:c r="J10" s="12" t="str">
        <x:v>2025: 24,8 Mrd. € Bundesleistungen im Kontext Flucht/Migration amtlich. Separater bundesweiter SGB-II/XII-Gesamtwert im Bericht nicht ausgewiesen.</x:v>
      </x:c>
      <x:c r="K10" s="12" t="str">
        <x:v>hoch für Bundesgesamtwert, offen für SGB-II/XII-Anteil</x:v>
      </x:c>
    </x:row>
    <x:row r="13">
      <x:c r="A13" s="158" t="str">
        <x:v>Ergänzende BA-Sonderauswertung 2016-2019</x:v>
      </x:c>
    </x:row>
    <x:row r="14">
      <x:c r="A14" s="156" t="str">
        <x:v>Zeitraum</x:v>
      </x:c>
      <x:c r="B14" s="156" t="str">
        <x:v>Zahlungsanspruch (Mrd. €)</x:v>
      </x:c>
      <x:c r="C14" s="156" t="str">
        <x:v>KdU darin (Mrd. €)</x:v>
      </x:c>
      <x:c r="D14" s="156" t="str">
        <x:v>Status</x:v>
      </x:c>
      <x:c r="F14" s="161" t="str">
        <x:v>Methodisch wichtig: Die BA-Sonderauswertung misst Zahlungsansprüche auf Personenebene. Die Regierungsberichte 2022-2024 nennen dagegen gerundete Bundesausgaben für SGB II/XII. Beide Reihen dürfen deshalb nicht ohne Weiteres zu einer einzigen exakt homogenen Zeitreihe verbunden werden. Für den Faktencheck dienen sie primär dazu, den SGB-II/XII-Block innerhalb der 242,5 Mrd. € Bundesleistungen sichtbar zu machen.</x:v>
      </x:c>
      <x:c r="G14" s="161"/>
      <x:c r="H14" s="161"/>
      <x:c r="I14" s="161"/>
      <x:c r="J14" s="161"/>
      <x:c r="K14" s="161"/>
    </x:row>
    <x:row r="15">
      <x:c r="A15" s="12" t="str">
        <x:v>Jun-Dez 2016</x:v>
      </x:c>
      <x:c r="B15" s="75" t="n">
        <x:v>1.737930622</x:v>
      </x:c>
      <x:c r="C15" s="75" t="n">
        <x:v>0.534153216</x:v>
      </x:c>
      <x:c r="D15" s="12" t="str">
        <x:v>Teiljahr</x:v>
      </x:c>
      <x:c r="F15" s="161"/>
      <x:c r="G15" s="161"/>
      <x:c r="H15" s="161"/>
      <x:c r="I15" s="161"/>
      <x:c r="J15" s="161"/>
      <x:c r="K15" s="161"/>
    </x:row>
    <x:row r="16">
      <x:c r="A16" s="12" t="str">
        <x:v>2017</x:v>
      </x:c>
      <x:c r="B16" s="75" t="n">
        <x:v>4.652102379</x:v>
      </x:c>
      <x:c r="C16" s="75" t="n">
        <x:v>1.515666344</x:v>
      </x:c>
      <x:c r="D16" s="12" t="str">
        <x:v>vollständig</x:v>
      </x:c>
      <x:c r="F16" s="161"/>
      <x:c r="G16" s="161"/>
      <x:c r="H16" s="161"/>
      <x:c r="I16" s="161"/>
      <x:c r="J16" s="161"/>
      <x:c r="K16" s="161"/>
    </x:row>
    <x:row r="17">
      <x:c r="A17" s="12" t="str">
        <x:v>2018</x:v>
      </x:c>
      <x:c r="B17" s="75" t="n">
        <x:v>5.040156416</x:v>
      </x:c>
      <x:c r="C17" s="75" t="n">
        <x:v>1.769976879</x:v>
      </x:c>
      <x:c r="D17" s="12" t="str">
        <x:v>vollständig</x:v>
      </x:c>
      <x:c r="F17" s="161"/>
      <x:c r="G17" s="161"/>
      <x:c r="H17" s="161"/>
      <x:c r="I17" s="161"/>
      <x:c r="J17" s="161"/>
      <x:c r="K17" s="161"/>
    </x:row>
    <x:row r="18">
      <x:c r="A18" s="12" t="str">
        <x:v>Jan-Mai 2019</x:v>
      </x:c>
      <x:c r="B18" s="75" t="n">
        <x:v>2.027379458</x:v>
      </x:c>
      <x:c r="C18" s="75" t="n">
        <x:v>0.705343318</x:v>
      </x:c>
      <x:c r="D18" s="12" t="str">
        <x:v>Teiljahr</x:v>
      </x:c>
      <x:c r="F18" s="161"/>
      <x:c r="G18" s="161"/>
      <x:c r="H18" s="161"/>
      <x:c r="I18" s="161"/>
      <x:c r="J18" s="161"/>
      <x:c r="K18" s="161"/>
    </x:row>
    <x:row r="21">
      <x:c r="A21" s="156" t="str">
        <x:v>Kennzahl</x:v>
      </x:c>
      <x:c r="B21" s="156" t="str">
        <x:v>Wert</x:v>
      </x:c>
      <x:c r="C21" s="156" t="str">
        <x:v>Interpretation</x:v>
      </x:c>
      <x:c r="D21" s="156" t="str">
        <x:v>Status</x:v>
      </x:c>
    </x:row>
    <x:row r="22">
      <x:c r="A22" s="12" t="str">
        <x:v>2022-2024 amtlich genannte Größenordnung (Mrd. €)</x:v>
      </x:c>
      <x:c r="B22" s="14" t="n">
        <x:f>SUM(D7:D9)</x:f>
        <x:v>33</x:v>
      </x:c>
      <x:c r="C22" s="12" t="str">
        <x:v>Summe der gerundeten SGB-II/XII-Beträge 2022-2024</x:v>
      </x:c>
      <x:c r="D22" s="12" t="str">
        <x:v>belegt als Größenordnung</x:v>
      </x:c>
    </x:row>
    <x:row r="23">
      <x:c r="A23" s="12" t="str">
        <x:v>Anteil an Bundesleistungen 2022-2024</x:v>
      </x:c>
      <x:c r="B23" s="122" t="n">
        <x:f>B22/85.9</x:f>
        <x:v>0.38416763678696153</x:v>
      </x:c>
      <x:c r="C23" s="12" t="str">
        <x:v>Nur Orientierung; Bundesblock enthält weitere Positionen</x:v>
      </x:c>
      <x:c r="D23" s="12" t="str">
        <x:v>berechnet</x:v>
      </x:c>
    </x:row>
    <x:row r="24">
      <x:c r="A24" s="12" t="str">
        <x:v>2017+2018 BA-Zahlungsansprüche (Mrd. €)</x:v>
      </x:c>
      <x:c r="B24" s="12" t="n">
        <x:v>9.692258795</x:v>
      </x:c>
      <x:c r="C24" s="12" t="str">
        <x:v>zwei vollständige Kalenderjahre auf Personenebene</x:v>
      </x:c>
      <x:c r="D24" s="12" t="str">
        <x:v>belegt</x:v>
      </x:c>
    </x:row>
    <x:row r="25">
      <x:c r="A25" s="12" t="str">
        <x:v>Doppelzählungsrisiko</x:v>
      </x:c>
      <x:c r="B25" s="12" t="str">
        <x:v>hoch</x:v>
      </x:c>
      <x:c r="C25" s="12" t="str">
        <x:v>SGB-II/XII-Leistungen sind ausdrücklich Bestandteil der Bundesleistungen</x:v>
      </x:c>
      <x:c r="D25" s="12" t="str">
        <x:v>methodisch zentral</x:v>
      </x:c>
    </x:row>
    <x:row r="27">
      <x:c r="A27" s="166" t="str">
        <x:v>Zusatzreihe</x:v>
      </x:c>
      <x:c r="B27" s="166" t="str">
        <x:v>2020</x:v>
      </x:c>
      <x:c r="C27" s="166" t="str">
        <x:v>2021</x:v>
      </x:c>
      <x:c r="D27" s="166" t="str">
        <x:v>2025</x:v>
      </x:c>
      <x:c r="E27" s="166" t="str">
        <x:v>Einordnung</x:v>
      </x:c>
      <x:c r="F27" s="166" t="str">
        <x:v>Quelle</x:v>
      </x:c>
    </x:row>
    <x:row r="28">
      <x:c r="A28" s="12" t="str">
        <x:v>Bundesbeteiligung KdU Flucht (Mrd. €)</x:v>
      </x:c>
      <x:c r="B28" s="75" t="n">
        <x:v>1.503</x:v>
      </x:c>
      <x:c r="C28" s="75" t="n">
        <x:v>1.609</x:v>
      </x:c>
      <x:c r="D28" s="75"/>
      <x:c r="E28" s="12" t="str">
        <x:v>Exakte Bundeszahlungen zur Entlastung der Kommunen; nicht identisch mit gesamten SGB-II-Zahlungsansprüchen.</x:v>
      </x:c>
      <x:c r="F28" s="12" t="str">
        <x:v>BT-Drs. 20/2485 / 20/6850</x:v>
      </x:c>
    </x:row>
    <x:row r="29">
      <x:c r="A29" s="12" t="str">
        <x:v>SGB II/XII Gesamtstatus</x:v>
      </x:c>
      <x:c r="B29" s="75"/>
      <x:c r="C29" s="75"/>
      <x:c r="D29" s="75"/>
      <x:c r="E29" s="12" t="str">
        <x:v>Für 2025 weist BT-Drs. 21/6280 24,8 Mrd. € Bundesleistungen insgesamt aus, aber keinen separaten bundesweiten SGB-II/XII-Gesamtbetrag.</x:v>
      </x:c>
      <x:c r="F29" s="12" t="str">
        <x:v>BT-Drs. 21/6280</x:v>
      </x:c>
    </x:row>
  </x:sheetData>
  <x:mergeCells>
    <x:mergeCell ref="A1:K1"/>
    <x:mergeCell ref="A2:K2"/>
    <x:mergeCell ref="A13:K13"/>
    <x:mergeCell ref="F14:K18"/>
  </x:mergeCells>
  <x:pageMargins left="0.7" right="0.7" top="0.75" bottom="0.75" header="0.3" footer="0.3"/>
</x:worksheet>
</file>

<file path=xl/worksheets/sheet1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0" hidden="0" customWidth="1"/>
    <x:col min="2" max="2" width="18" hidden="0" customWidth="1"/>
    <x:col min="3" max="3" width="23" hidden="0" customWidth="1"/>
    <x:col min="4" max="4" width="22" hidden="0" customWidth="1"/>
    <x:col min="5" max="5" width="25" hidden="0" customWidth="1"/>
    <x:col min="6" max="6" width="20" hidden="0" customWidth="1"/>
    <x:col min="7" max="7" width="24" hidden="0" customWidth="1"/>
    <x:col min="8" max="8" width="23" hidden="0" customWidth="1"/>
    <x:col min="9" max="9" width="24" hidden="0" customWidth="1"/>
    <x:col min="10" max="10" width="20" hidden="0" customWidth="1"/>
    <x:col min="11" max="11" width="14" hidden="0" customWidth="1"/>
    <x:col min="12" max="12" width="55" hidden="0" customWidth="1"/>
  </x:cols>
  <x:sheetData>
    <x:row r="1">
      <x:c r="A1" s="181" t="str">
        <x:v>Aggressive Transferbereinigung 2016-2025 - Sensitivitätsrechnung</x:v>
      </x:c>
      <x:c r="B1" s="12"/>
      <x:c r="C1" s="12"/>
      <x:c r="D1" s="12"/>
      <x:c r="E1" s="12"/>
      <x:c r="F1" s="12"/>
      <x:c r="G1" s="12"/>
      <x:c r="H1" s="12"/>
      <x:c r="I1" s="12"/>
      <x:c r="J1" s="12"/>
      <x:c r="K1" s="12"/>
      <x:c r="L1" s="12"/>
    </x:row>
    <x:row r="2">
      <x:c r="A2" s="12" t="str">
        <x:v>Diese Tabelle dokumentiert die maximal aggressive Variante, bei der die gesamte unmittelbare Entlastungs-/Transferreihe abgezogen wird. Sie ist KEINE belastbare Mindest- oder Gesamtkostenrechnung; für die finale Bewertung siehe 'Transfer-Matching' und 'Finale Bewertung'.</x:v>
      </x:c>
      <x:c r="B2" s="12"/>
      <x:c r="C2" s="12"/>
      <x:c r="D2" s="12"/>
      <x:c r="E2" s="12"/>
      <x:c r="F2" s="12"/>
      <x:c r="G2" s="12"/>
      <x:c r="H2" s="12"/>
      <x:c r="I2" s="12"/>
      <x:c r="J2" s="12"/>
      <x:c r="K2" s="12"/>
      <x:c r="L2" s="12"/>
    </x:row>
    <x:row r="3">
      <x:c r="A3" s="12"/>
      <x:c r="B3" s="12"/>
      <x:c r="C3" s="12"/>
      <x:c r="D3" s="12"/>
      <x:c r="E3" s="12"/>
      <x:c r="F3" s="12"/>
      <x:c r="G3" s="12"/>
      <x:c r="H3" s="12"/>
      <x:c r="I3" s="12"/>
      <x:c r="J3" s="12"/>
      <x:c r="K3" s="12"/>
      <x:c r="L3" s="12"/>
    </x:row>
    <x:row r="4">
      <x:c r="A4" s="171" t="str">
        <x:v>Jahr</x:v>
      </x:c>
      <x:c r="B4" s="171" t="str">
        <x:v>Bund gesamt (Mrd. €)</x:v>
      </x:c>
      <x:c r="C4" s="171" t="str">
        <x:v>direkte Bund-Entlastung/Transfers (Mrd. €)</x:v>
      </x:c>
      <x:c r="D4" s="171" t="str">
        <x:v>Bund nach Transferabzug (Mrd. €)</x:v>
      </x:c>
      <x:c r="E4" s="171" t="str">
        <x:v>Land/Kommunen Ist-/Teil-/Fallbackbasis (Mrd. €)</x:v>
      </x:c>
      <x:c r="F4" s="171" t="str">
        <x:v>davon breite Landeswerte (Anzahl)</x:v>
      </x:c>
      <x:c r="G4" s="171" t="str">
        <x:v>davon AsylbLG/Teilwert-Fallback (Anzahl)</x:v>
      </x:c>
      <x:c r="H4" s="171" t="str">
        <x:v>Bund + operative Basis vor Konsolidierung (Mrd. €)</x:v>
      </x:c>
      <x:c r="I4" s="171" t="str">
        <x:v>aggressive Transferbereinigung (Sensitivität, Mrd. €)</x:v>
      </x:c>
      <x:c r="J4" s="171" t="str">
        <x:v>Abstand zu 400 (nur Sensitivität, Gesamt)</x:v>
      </x:c>
      <x:c r="K4" s="171" t="str">
        <x:v>Status</x:v>
      </x:c>
      <x:c r="L4" s="171" t="str">
        <x:v>Hinweis</x:v>
      </x:c>
    </x:row>
    <x:row r="5">
      <x:c r="A5" s="12" t="n">
        <x:v>2016</x:v>
      </x:c>
      <x:c r="B5" s="75" t="n">
        <x:f>'Konsolidierung'!B5</x:f>
        <x:v>20.1</x:v>
      </x:c>
      <x:c r="C5" s="75" t="n">
        <x:f>'Konsolidierung'!E5</x:f>
        <x:v>9.341</x:v>
      </x:c>
      <x:c r="D5" s="75" t="n">
        <x:f>B5-C5</x:f>
        <x:v>10.759000000000002</x:v>
      </x:c>
      <x:c r="E5" s="75" t="n">
        <x:f>SUMIFS('Master-Matrix'!$U$2:$U$161,'Master-Matrix'!$A$2:$A$161,A5)/1000</x:f>
        <x:v>19.264484493519998</x:v>
      </x:c>
      <x:c r="F5" s="16" t="n">
        <x:f>COUNTIFS('Master-Matrix'!$A$2:$A$161,A5,'Master-Matrix'!$C$2:$C$161,"&gt;0")</x:f>
        <x:v>14</x:v>
      </x:c>
      <x:c r="G5" s="16" t="n">
        <x:f>16-F5</x:f>
        <x:v>2</x:v>
      </x:c>
      <x:c r="H5" s="75" t="n">
        <x:f>B5+E5</x:f>
        <x:v>39.364484493519996</x:v>
      </x:c>
      <x:c r="I5" s="75" t="n">
        <x:f>D5+E5</x:f>
        <x:v>30.02348449352</x:v>
      </x:c>
      <x:c r="J5" s="75"/>
      <x:c r="K5" s="12" t="str">
        <x:v>Arbeitswert</x:v>
      </x:c>
      <x:c r="L5" s="12" t="str">
        <x:v>Bundes-Transferabzug ist ein Proxy. Land/Kommunen-Basis zählt bei fehlendem breiten Landeswert mindestens AsylbLG-Netto.</x:v>
      </x:c>
    </x:row>
    <x:row r="6">
      <x:c r="A6" s="12" t="n">
        <x:v>2017</x:v>
      </x:c>
      <x:c r="B6" s="75" t="n">
        <x:f>'Konsolidierung'!B6</x:f>
        <x:v>21.1</x:v>
      </x:c>
      <x:c r="C6" s="75" t="n">
        <x:f>'Konsolidierung'!E6</x:f>
        <x:v>6.581</x:v>
      </x:c>
      <x:c r="D6" s="75" t="n">
        <x:f>B6-C6</x:f>
        <x:v>14.519000000000002</x:v>
      </x:c>
      <x:c r="E6" s="75" t="n">
        <x:f>SUMIFS('Master-Matrix'!$U$2:$U$161,'Master-Matrix'!$A$2:$A$161,A6)/1000</x:f>
        <x:v>12.232535386519995</x:v>
      </x:c>
      <x:c r="F6" s="16" t="n">
        <x:f>COUNTIFS('Master-Matrix'!$A$2:$A$161,A6,'Master-Matrix'!$C$2:$C$161,"&gt;0")</x:f>
        <x:v>12</x:v>
      </x:c>
      <x:c r="G6" s="16" t="n">
        <x:f>16-F6</x:f>
        <x:v>4</x:v>
      </x:c>
      <x:c r="H6" s="75" t="n">
        <x:f>B6+E6</x:f>
        <x:v>33.33253538651999</x:v>
      </x:c>
      <x:c r="I6" s="75" t="n">
        <x:f>D6+E6</x:f>
        <x:v>26.751535386519997</x:v>
      </x:c>
      <x:c r="J6" s="75"/>
      <x:c r="K6" s="12" t="str">
        <x:v>Arbeitswert</x:v>
      </x:c>
      <x:c r="L6" s="12" t="str">
        <x:v>Bundes-Transferabzug ist ein Proxy. Land/Kommunen-Basis zählt bei fehlendem breiten Landeswert mindestens AsylbLG-Netto.</x:v>
      </x:c>
    </x:row>
    <x:row r="7">
      <x:c r="A7" s="12" t="n">
        <x:v>2018</x:v>
      </x:c>
      <x:c r="B7" s="75" t="n">
        <x:f>'Konsolidierung'!B7</x:f>
        <x:v>23</x:v>
      </x:c>
      <x:c r="C7" s="75" t="n">
        <x:f>'Konsolidierung'!E7</x:f>
        <x:v>7.531</x:v>
      </x:c>
      <x:c r="D7" s="75" t="n">
        <x:f>B7-C7</x:f>
        <x:v>15.469000000000001</x:v>
      </x:c>
      <x:c r="E7" s="75" t="n">
        <x:f>SUMIFS('Master-Matrix'!$U$2:$U$161,'Master-Matrix'!$A$2:$A$161,A7)/1000</x:f>
        <x:v>9.041061472119999</x:v>
      </x:c>
      <x:c r="F7" s="16" t="n">
        <x:f>COUNTIFS('Master-Matrix'!$A$2:$A$161,A7,'Master-Matrix'!$C$2:$C$161,"&gt;0")</x:f>
        <x:v>10</x:v>
      </x:c>
      <x:c r="G7" s="16" t="n">
        <x:f>16-F7</x:f>
        <x:v>6</x:v>
      </x:c>
      <x:c r="H7" s="75" t="n">
        <x:f>B7+E7</x:f>
        <x:v>32.04106147212</x:v>
      </x:c>
      <x:c r="I7" s="75" t="n">
        <x:f>D7+E7</x:f>
        <x:v>24.51006147212</x:v>
      </x:c>
      <x:c r="J7" s="75"/>
      <x:c r="K7" s="12" t="str">
        <x:v>Arbeitswert</x:v>
      </x:c>
      <x:c r="L7" s="12" t="str">
        <x:v>Bundes-Transferabzug ist ein Proxy. Land/Kommunen-Basis zählt bei fehlendem breiten Landeswert mindestens AsylbLG-Netto.</x:v>
      </x:c>
    </x:row>
    <x:row r="8">
      <x:c r="A8" s="12" t="n">
        <x:v>2019</x:v>
      </x:c>
      <x:c r="B8" s="75" t="n">
        <x:f>'Konsolidierung'!B8</x:f>
        <x:v>23.1</x:v>
      </x:c>
      <x:c r="C8" s="75" t="n">
        <x:f>'Konsolidierung'!E8</x:f>
        <x:v>6.314</x:v>
      </x:c>
      <x:c r="D8" s="75" t="n">
        <x:f>B8-C8</x:f>
        <x:v>16.786</x:v>
      </x:c>
      <x:c r="E8" s="75" t="n">
        <x:f>SUMIFS('Master-Matrix'!$U$2:$U$161,'Master-Matrix'!$A$2:$A$161,A8)/1000</x:f>
        <x:v>8.872150131019998</x:v>
      </x:c>
      <x:c r="F8" s="16" t="n">
        <x:f>COUNTIFS('Master-Matrix'!$A$2:$A$161,A8,'Master-Matrix'!$C$2:$C$161,"&gt;0")</x:f>
        <x:v>9</x:v>
      </x:c>
      <x:c r="G8" s="16" t="n">
        <x:f>16-F8</x:f>
        <x:v>7</x:v>
      </x:c>
      <x:c r="H8" s="75" t="n">
        <x:f>B8+E8</x:f>
        <x:v>31.97215013102</x:v>
      </x:c>
      <x:c r="I8" s="75" t="n">
        <x:f>D8+E8</x:f>
        <x:v>25.65815013102</x:v>
      </x:c>
      <x:c r="J8" s="75"/>
      <x:c r="K8" s="12" t="str">
        <x:v>Arbeitswert</x:v>
      </x:c>
      <x:c r="L8" s="12" t="str">
        <x:v>Bundes-Transferabzug ist ein Proxy. Land/Kommunen-Basis zählt bei fehlendem breiten Landeswert mindestens AsylbLG-Netto.</x:v>
      </x:c>
    </x:row>
    <x:row r="9">
      <x:c r="A9" s="12" t="n">
        <x:v>2020</x:v>
      </x:c>
      <x:c r="B9" s="75" t="n">
        <x:f>'Konsolidierung'!B9</x:f>
        <x:v>22.8</x:v>
      </x:c>
      <x:c r="C9" s="75" t="n">
        <x:f>'Konsolidierung'!E9</x:f>
        <x:v>3.687</x:v>
      </x:c>
      <x:c r="D9" s="75" t="n">
        <x:f>B9-C9</x:f>
        <x:v>19.113</x:v>
      </x:c>
      <x:c r="E9" s="75" t="n">
        <x:f>SUMIFS('Master-Matrix'!$U$2:$U$161,'Master-Matrix'!$A$2:$A$161,A9)/1000</x:f>
        <x:v>6.601896586230001</x:v>
      </x:c>
      <x:c r="F9" s="16" t="n">
        <x:f>COUNTIFS('Master-Matrix'!$A$2:$A$161,A9,'Master-Matrix'!$C$2:$C$161,"&gt;0")</x:f>
        <x:v>7</x:v>
      </x:c>
      <x:c r="G9" s="16" t="n">
        <x:f>16-F9</x:f>
        <x:v>9</x:v>
      </x:c>
      <x:c r="H9" s="75" t="n">
        <x:f>B9+E9</x:f>
        <x:v>29.401896586230002</x:v>
      </x:c>
      <x:c r="I9" s="75" t="n">
        <x:f>D9+E9</x:f>
        <x:v>25.71489658623</x:v>
      </x:c>
      <x:c r="J9" s="75"/>
      <x:c r="K9" s="12" t="str">
        <x:v>Arbeitswert</x:v>
      </x:c>
      <x:c r="L9" s="12" t="str">
        <x:v>Bundes-Transferabzug ist ein Proxy. Land/Kommunen-Basis zählt bei fehlendem breiten Landeswert mindestens AsylbLG-Netto.</x:v>
      </x:c>
    </x:row>
    <x:row r="10">
      <x:c r="A10" s="12" t="n">
        <x:v>2021</x:v>
      </x:c>
      <x:c r="B10" s="75" t="n">
        <x:f>'Konsolidierung'!B10</x:f>
        <x:v>21.7</x:v>
      </x:c>
      <x:c r="C10" s="75" t="n">
        <x:f>'Konsolidierung'!E10</x:f>
        <x:v>3.017</x:v>
      </x:c>
      <x:c r="D10" s="75" t="n">
        <x:f>B10-C10</x:f>
        <x:v>18.683</x:v>
      </x:c>
      <x:c r="E10" s="75" t="n">
        <x:f>SUMIFS('Master-Matrix'!$U$2:$U$161,'Master-Matrix'!$A$2:$A$161,A10)/1000</x:f>
        <x:v>7.195960492479999</x:v>
      </x:c>
      <x:c r="F10" s="16" t="n">
        <x:f>COUNTIFS('Master-Matrix'!$A$2:$A$161,A10,'Master-Matrix'!$C$2:$C$161,"&gt;0")</x:f>
        <x:v>9</x:v>
      </x:c>
      <x:c r="G10" s="16" t="n">
        <x:f>16-F10</x:f>
        <x:v>7</x:v>
      </x:c>
      <x:c r="H10" s="75" t="n">
        <x:f>B10+E10</x:f>
        <x:v>28.89596049248</x:v>
      </x:c>
      <x:c r="I10" s="75" t="n">
        <x:f>D10+E10</x:f>
        <x:v>25.878960492479997</x:v>
      </x:c>
      <x:c r="J10" s="75"/>
      <x:c r="K10" s="12" t="str">
        <x:v>Arbeitswert</x:v>
      </x:c>
      <x:c r="L10" s="12" t="str">
        <x:v>Bundes-Transferabzug ist ein Proxy. Land/Kommunen-Basis zählt bei fehlendem breiten Landeswert mindestens AsylbLG-Netto.</x:v>
      </x:c>
    </x:row>
    <x:row r="11">
      <x:c r="A11" s="12" t="n">
        <x:v>2022</x:v>
      </x:c>
      <x:c r="B11" s="75" t="n">
        <x:f>'Konsolidierung'!B11</x:f>
        <x:v>28.3</x:v>
      </x:c>
      <x:c r="C11" s="75" t="n">
        <x:f>'Konsolidierung'!E11</x:f>
        <x:v>4.622</x:v>
      </x:c>
      <x:c r="D11" s="75" t="n">
        <x:f>B11-C11</x:f>
        <x:v>23.678</x:v>
      </x:c>
      <x:c r="E11" s="75" t="n">
        <x:f>SUMIFS('Master-Matrix'!$U$2:$U$161,'Master-Matrix'!$A$2:$A$161,A11)/1000</x:f>
        <x:v>11.389522766870002</x:v>
      </x:c>
      <x:c r="F11" s="16" t="n">
        <x:f>COUNTIFS('Master-Matrix'!$A$2:$A$161,A11,'Master-Matrix'!$C$2:$C$161,"&gt;0")</x:f>
        <x:v>10</x:v>
      </x:c>
      <x:c r="G11" s="16" t="n">
        <x:f>16-F11</x:f>
        <x:v>6</x:v>
      </x:c>
      <x:c r="H11" s="75" t="n">
        <x:f>B11+E11</x:f>
        <x:v>39.68952276687</x:v>
      </x:c>
      <x:c r="I11" s="75" t="n">
        <x:f>D11+E11</x:f>
        <x:v>35.06752276687</x:v>
      </x:c>
      <x:c r="J11" s="75"/>
      <x:c r="K11" s="12" t="str">
        <x:v>Arbeitswert</x:v>
      </x:c>
      <x:c r="L11" s="12" t="str">
        <x:v>Bundes-Transferabzug ist ein Proxy. Land/Kommunen-Basis zählt bei fehlendem breiten Landeswert mindestens AsylbLG-Netto.</x:v>
      </x:c>
    </x:row>
    <x:row r="12">
      <x:c r="A12" s="12" t="n">
        <x:v>2023</x:v>
      </x:c>
      <x:c r="B12" s="75" t="n">
        <x:f>'Konsolidierung'!B12</x:f>
        <x:v>29.6</x:v>
      </x:c>
      <x:c r="C12" s="75" t="n">
        <x:f>'Konsolidierung'!E12</x:f>
        <x:v>3.879</x:v>
      </x:c>
      <x:c r="D12" s="75" t="n">
        <x:f>B12-C12</x:f>
        <x:v>25.721</x:v>
      </x:c>
      <x:c r="E12" s="75" t="n">
        <x:f>SUMIFS('Master-Matrix'!$U$2:$U$161,'Master-Matrix'!$A$2:$A$161,A12)/1000</x:f>
        <x:v>12.07167440734</x:v>
      </x:c>
      <x:c r="F12" s="16" t="n">
        <x:f>COUNTIFS('Master-Matrix'!$A$2:$A$161,A12,'Master-Matrix'!$C$2:$C$161,"&gt;0")</x:f>
        <x:v>8</x:v>
      </x:c>
      <x:c r="G12" s="16" t="n">
        <x:f>16-F12</x:f>
        <x:v>8</x:v>
      </x:c>
      <x:c r="H12" s="75" t="n">
        <x:f>B12+E12</x:f>
        <x:v>41.67167440734</x:v>
      </x:c>
      <x:c r="I12" s="75" t="n">
        <x:f>D12+E12</x:f>
        <x:v>37.79267440734</x:v>
      </x:c>
      <x:c r="J12" s="75"/>
      <x:c r="K12" s="12" t="str">
        <x:v>Arbeitswert</x:v>
      </x:c>
      <x:c r="L12" s="12" t="str">
        <x:v>Bundes-Transferabzug ist ein Proxy. Land/Kommunen-Basis zählt bei fehlendem breiten Landeswert mindestens AsylbLG-Netto.</x:v>
      </x:c>
    </x:row>
    <x:row r="13">
      <x:c r="A13" s="12" t="n">
        <x:v>2024</x:v>
      </x:c>
      <x:c r="B13" s="75" t="n">
        <x:f>'Konsolidierung'!B13</x:f>
        <x:v>28</x:v>
      </x:c>
      <x:c r="C13" s="75" t="n">
        <x:f>'Konsolidierung'!E13</x:f>
        <x:v>1.854</x:v>
      </x:c>
      <x:c r="D13" s="75" t="n">
        <x:f>B13-C13</x:f>
        <x:v>26.146</x:v>
      </x:c>
      <x:c r="E13" s="75" t="n">
        <x:f>SUMIFS('Master-Matrix'!$U$2:$U$161,'Master-Matrix'!$A$2:$A$161,A13)/1000</x:f>
        <x:v>11.559145577399999</x:v>
      </x:c>
      <x:c r="F13" s="16" t="n">
        <x:f>COUNTIFS('Master-Matrix'!$A$2:$A$161,A13,'Master-Matrix'!$C$2:$C$161,"&gt;0")</x:f>
        <x:v>7</x:v>
      </x:c>
      <x:c r="G13" s="16" t="n">
        <x:f>16-F13</x:f>
        <x:v>9</x:v>
      </x:c>
      <x:c r="H13" s="75" t="n">
        <x:f>B13+E13</x:f>
        <x:v>39.5591455774</x:v>
      </x:c>
      <x:c r="I13" s="75" t="n">
        <x:f>D13+E13</x:f>
        <x:v>37.7051455774</x:v>
      </x:c>
      <x:c r="J13" s="75"/>
      <x:c r="K13" s="12" t="str">
        <x:v>Arbeitswert</x:v>
      </x:c>
      <x:c r="L13" s="12" t="str">
        <x:v>Bundes-Transferabzug ist ein Proxy. Land/Kommunen-Basis zählt bei fehlendem breiten Landeswert mindestens AsylbLG-Netto.</x:v>
      </x:c>
    </x:row>
    <x:row r="14">
      <x:c r="A14" s="12" t="n">
        <x:v>2025</x:v>
      </x:c>
      <x:c r="B14" s="75" t="n">
        <x:f>'Konsolidierung'!B14</x:f>
        <x:v>24.8</x:v>
      </x:c>
      <x:c r="C14" s="75" t="n">
        <x:f>'Konsolidierung'!E14</x:f>
        <x:v>1.337</x:v>
      </x:c>
      <x:c r="D14" s="75" t="n">
        <x:f>B14-C14</x:f>
        <x:v>23.463</x:v>
      </x:c>
      <x:c r="E14" s="75" t="n">
        <x:f>SUMIFS('Master-Matrix'!$U$2:$U$161,'Master-Matrix'!$A$2:$A$161,A14)/1000</x:f>
        <x:v>10.237248396320002</x:v>
      </x:c>
      <x:c r="F14" s="16" t="n">
        <x:f>COUNTIFS('Master-Matrix'!$A$2:$A$161,A14,'Master-Matrix'!$C$2:$C$161,"&gt;0")</x:f>
        <x:v>5</x:v>
      </x:c>
      <x:c r="G14" s="16" t="n">
        <x:f>16-F14</x:f>
        <x:v>11</x:v>
      </x:c>
      <x:c r="H14" s="75" t="n">
        <x:f>B14+E14</x:f>
        <x:v>35.03724839632</x:v>
      </x:c>
      <x:c r="I14" s="75" t="n">
        <x:f>D14+E14</x:f>
        <x:v>33.700248396320006</x:v>
      </x:c>
      <x:c r="J14" s="75"/>
      <x:c r="K14" s="12" t="str">
        <x:v>Arbeitswert</x:v>
      </x:c>
      <x:c r="L14" s="12" t="str">
        <x:v>Bundes-Transferabzug ist ein Proxy. Land/Kommunen-Basis zählt bei fehlendem breiten Landeswert mindestens AsylbLG-Netto.</x:v>
      </x:c>
    </x:row>
    <x:row r="15">
      <x:c r="A15" s="12"/>
      <x:c r="B15" s="75"/>
      <x:c r="C15" s="75"/>
      <x:c r="D15" s="75"/>
      <x:c r="E15" s="75"/>
      <x:c r="F15" s="16"/>
      <x:c r="G15" s="16"/>
      <x:c r="H15" s="75"/>
      <x:c r="I15" s="75"/>
      <x:c r="J15" s="75"/>
      <x:c r="K15" s="12"/>
      <x:c r="L15" s="12"/>
    </x:row>
    <x:row r="16">
      <x:c r="A16" s="176" t="str">
        <x:v>SUMME</x:v>
      </x:c>
      <x:c r="B16" s="177" t="n">
        <x:f>SUM(B5:B14)</x:f>
        <x:v>242.50000000000003</x:v>
      </x:c>
      <x:c r="C16" s="177" t="n">
        <x:f>SUM(C5:C14)</x:f>
        <x:v>48.163000000000004</x:v>
      </x:c>
      <x:c r="D16" s="177" t="n">
        <x:f>SUM(D5:D14)</x:f>
        <x:v>194.33700000000002</x:v>
      </x:c>
      <x:c r="E16" s="177" t="n">
        <x:f>SUM(E5:E14)</x:f>
        <x:v>108.46567970982</x:v>
      </x:c>
      <x:c r="F16" s="178" t="n">
        <x:f>SUM(F5:F14)</x:f>
        <x:v>91</x:v>
      </x:c>
      <x:c r="G16" s="178" t="n">
        <x:f>SUM(G5:G14)</x:f>
        <x:v>69</x:v>
      </x:c>
      <x:c r="H16" s="177" t="n">
        <x:f>SUM(H5:H14)</x:f>
        <x:v>350.96567970982005</x:v>
      </x:c>
      <x:c r="I16" s="177" t="n">
        <x:f>SUM(I5:I14)</x:f>
        <x:v>302.80267970982004</x:v>
      </x:c>
      <x:c r="J16" s="177" t="n">
        <x:f>400-I16</x:f>
        <x:v>97.19732029017996</x:v>
      </x:c>
      <x:c r="K16" s="176" t="str"/>
      <x:c r="L16" s="176" t="str"/>
    </x:row>
    <x:row r="17">
      <x:c r="A17" s="12"/>
      <x:c r="B17" s="12"/>
      <x:c r="C17" s="12"/>
      <x:c r="D17" s="12"/>
      <x:c r="E17" s="12"/>
      <x:c r="F17" s="12"/>
      <x:c r="G17" s="12"/>
      <x:c r="H17" s="12"/>
      <x:c r="I17" s="12"/>
      <x:c r="J17" s="12"/>
      <x:c r="K17" s="12"/>
      <x:c r="L17" s="12"/>
    </x:row>
    <x:row r="18">
      <x:c r="A18" s="12"/>
      <x:c r="B18" s="12"/>
      <x:c r="C18" s="12"/>
      <x:c r="D18" s="12"/>
      <x:c r="E18" s="12"/>
      <x:c r="F18" s="12"/>
      <x:c r="G18" s="12"/>
      <x:c r="H18" s="12"/>
      <x:c r="I18" s="12"/>
      <x:c r="J18" s="12"/>
      <x:c r="K18" s="12"/>
      <x:c r="L18" s="12"/>
    </x:row>
    <x:row r="19">
      <x:c r="A19" s="182" t="str">
        <x:v>Wie der Arbeitswert zu lesen ist</x:v>
      </x:c>
      <x:c r="B19" s="12"/>
      <x:c r="C19" s="12"/>
      <x:c r="D19" s="12"/>
      <x:c r="E19" s="12"/>
      <x:c r="F19" s="12"/>
      <x:c r="G19" s="12"/>
      <x:c r="H19" s="12"/>
      <x:c r="I19" s="12"/>
      <x:c r="J19" s="12"/>
      <x:c r="K19" s="12"/>
      <x:c r="L19" s="12"/>
    </x:row>
    <x:row r="20">
      <x:c r="A20" s="176" t="str">
        <x:v>Bundesblock</x:v>
      </x:c>
      <x:c r="B20" s="176"/>
      <x:c r="C20" s="176"/>
      <x:c r="D20" s="12" t="str">
        <x:v>Von 242,5 Mrd. € Bundesleistungen werden die in den Regierungsberichten ausgewiesenen direkten Entlastungen/Transferkanäle an Länder und Kommunen (48,163 Mrd. €) abgezogen, damit sie nicht zusätzlich zu Endausgaben der Länder/Kommunen erscheinen.</x:v>
      </x:c>
      <x:c r="E20" s="12"/>
      <x:c r="F20" s="12"/>
      <x:c r="G20" s="12"/>
      <x:c r="H20" s="12"/>
      <x:c r="I20" s="12"/>
      <x:c r="J20" s="12"/>
      <x:c r="K20" s="12"/>
      <x:c r="L20" s="12"/>
    </x:row>
    <x:row r="21">
      <x:c r="A21" s="176" t="str">
        <x:v>Länder/Kommunen</x:v>
      </x:c>
      <x:c r="B21" s="176"/>
      <x:c r="C21" s="176"/>
      <x:c r="D21" s="12" t="str">
        <x:v>Für jedes Bundesland und Jahr wird ein breiter Landeswert verwendet, sofern vorhanden. Fehlt er, dient mindestens das AsylbLG-Netto als belegte Endausgabe. Teilwerte werden nur genutzt, wenn sie höher als das AsylbLG-Netto sind.</x:v>
      </x:c>
      <x:c r="E21" s="12"/>
      <x:c r="F21" s="12"/>
      <x:c r="G21" s="12"/>
      <x:c r="H21" s="12"/>
      <x:c r="I21" s="12"/>
      <x:c r="J21" s="12"/>
      <x:c r="K21" s="12"/>
      <x:c r="L21" s="12"/>
    </x:row>
    <x:row r="22">
      <x:c r="A22" s="176" t="str">
        <x:v>AsylbLG</x:v>
      </x:c>
      <x:c r="B22" s="176"/>
      <x:c r="C22" s="176"/>
      <x:c r="D22" s="12" t="str">
        <x:v>AsylbLG wird nicht zusätzlich zu einem breiten Landeswert addiert. Es fungiert nur als Mindest-Fallback für fehlende oder niedrigere Landeswerte.</x:v>
      </x:c>
      <x:c r="E22" s="12"/>
      <x:c r="F22" s="12"/>
      <x:c r="G22" s="12"/>
      <x:c r="H22" s="12"/>
      <x:c r="I22" s="12"/>
      <x:c r="J22" s="12"/>
      <x:c r="K22" s="12"/>
      <x:c r="L22" s="12"/>
    </x:row>
    <x:row r="23">
      <x:c r="A23" s="176" t="str">
        <x:v>Grenze der Rechnung</x:v>
      </x:c>
      <x:c r="B23" s="176"/>
      <x:c r="C23" s="176"/>
      <x:c r="D23" s="12" t="str">
        <x:v>Der Arbeitswert unterschätzt Kosten, wenn fehlende Länderjahre außer AsylbLG weitere nicht erfasste Ausgaben für Bildung, Jugendhilfe, Integration, Verwaltung oder andere Bereiche hatten. Zugleich kann der Transferabzug einzelne nicht deckungsgleiche Bundespositionen enthalten.</x:v>
      </x:c>
      <x:c r="E23" s="12"/>
      <x:c r="F23" s="12"/>
      <x:c r="G23" s="12"/>
      <x:c r="H23" s="12"/>
      <x:c r="I23" s="12"/>
      <x:c r="J23" s="12"/>
      <x:c r="K23" s="12"/>
      <x:c r="L23" s="12"/>
    </x:row>
    <x:row r="24">
      <x:c r="A24" s="176" t="str">
        <x:v>Vergleich mit Harms</x:v>
      </x:c>
      <x:c r="B24" s="176"/>
      <x:c r="C24" s="176"/>
      <x:c r="D24" s="12" t="str">
        <x:v>Der Wert ist deshalb kein endgültiger Gegenbeweis, aber erstmals eine systematisch transferbereinigte Untergrenze/Arbeitsgröße statt einer Addition von Bruttobeträgen verschiedener Staatsebenen.</x:v>
      </x:c>
      <x:c r="E24" s="12"/>
      <x:c r="F24" s="12"/>
      <x:c r="G24" s="12"/>
      <x:c r="H24" s="12"/>
      <x:c r="I24" s="12"/>
      <x:c r="J24" s="12"/>
      <x:c r="K24" s="12"/>
      <x:c r="L24" s="12"/>
    </x:row>
  </x:sheetData>
  <x:mergeCells>
    <x:mergeCell ref="A1:L1"/>
    <x:mergeCell ref="A2:L2"/>
    <x:mergeCell ref="A19:L19"/>
    <x:mergeCell ref="A20:C20"/>
    <x:mergeCell ref="D20:L20"/>
    <x:mergeCell ref="A21:C21"/>
    <x:mergeCell ref="D21:L21"/>
    <x:mergeCell ref="A22:C22"/>
    <x:mergeCell ref="D22:L22"/>
    <x:mergeCell ref="A23:C23"/>
    <x:mergeCell ref="D23:L23"/>
    <x:mergeCell ref="A24:C24"/>
    <x:mergeCell ref="D24:L24"/>
  </x:mergeCells>
  <x:pageMargins left="0.7" right="0.7" top="0.75" bottom="0.75" header="0.3" footer="0.3"/>
</x:worksheet>
</file>

<file path=xl/worksheets/sheet1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6" hidden="0" customWidth="1"/>
    <x:col min="2" max="2" width="24" hidden="0" customWidth="1"/>
    <x:col min="3" max="3" width="24" hidden="0" customWidth="1"/>
    <x:col min="4" max="4" width="30" hidden="0" customWidth="1"/>
    <x:col min="5" max="5" width="42" hidden="0" customWidth="1"/>
    <x:col min="6" max="6" width="20" hidden="0" customWidth="1"/>
    <x:col min="7" max="7" width="38" hidden="0" customWidth="1"/>
    <x:col min="8" max="8" width="30" hidden="0" customWidth="1"/>
    <x:col min="9" max="9" width="55" hidden="0" customWidth="1"/>
    <x:col min="10" max="10" width="42" hidden="0" customWidth="1"/>
  </x:cols>
  <x:sheetData>
    <x:row r="1">
      <x:c r="A1" s="185" t="str">
        <x:v>Stresstest: Können zusätzliche Kostenblöcke die Lücke zu 400 Mrd. € schließen?</x:v>
      </x:c>
    </x:row>
    <x:row r="2">
      <x:c r="A2" s="12" t="str">
        <x:v>Ausgangspunkt der Sensitivitätsanalyse ist das strukturelle Transfer-Szenario. Nach Ausschluss von Plan-/Erwartungswerten aus der Länderbasis liegt es bei rund 317,9 Mrd. €. Die rechnerische Differenz zu 400 Mrd. € beträgt rund 82,1 Mrd. €. Diese Differenz ist keine Aussage darüber, wie hoch bislang nicht erfasste Folgekosten tatsächlich sind.</x:v>
      </x:c>
    </x:row>
    <x:row r="4">
      <x:c r="A4" s="189" t="str">
        <x:v>Kostenblock</x:v>
      </x:c>
      <x:c r="B4" s="189" t="str">
        <x:v>Amtlich bundesweit konsistente Reihe?</x:v>
      </x:c>
      <x:c r="C4" s="189" t="str">
        <x:v>In bisherigen Blöcken teilweise enthalten?</x:v>
      </x:c>
      <x:c r="D4" s="189" t="str">
        <x:v>Zusätzliche nationale Summe 2016-2025 belastbar quantifizierbar?</x:v>
      </x:c>
      <x:c r="E4" s="189" t="str">
        <x:v>Bekannter Beleg/Beispiel</x:v>
      </x:c>
      <x:c r="F4" s="189" t="str">
        <x:v>Doppelzählungsrisiko</x:v>
      </x:c>
      <x:c r="G4" s="189" t="str">
        <x:v>Arbeitsbehandlung</x:v>
      </x:c>
      <x:c r="H4" s="189" t="str">
        <x:v>Quelle</x:v>
      </x:c>
      <x:c r="I4" s="189" t="str">
        <x:v>Quellen-URL</x:v>
      </x:c>
      <x:c r="J4" s="189" t="str">
        <x:v>Bewertung für 100-Mrd.-Lücke</x:v>
      </x:c>
    </x:row>
    <x:row r="5">
      <x:c r="A5" s="12" t="str">
        <x:v>Bildung / Kita</x:v>
      </x:c>
      <x:c r="B5" s="12" t="str">
        <x:v>nein</x:v>
      </x:c>
      <x:c r="C5" s="12" t="str">
        <x:v>ja</x:v>
      </x:c>
      <x:c r="D5" s="12" t="str">
        <x:v>nein</x:v>
      </x:c>
      <x:c r="E5" s="12" t="str">
        <x:v>Länderberichte nennen Beschulung/Kita teils ausdrücklich; Bundesregierung besitzt keine bundesweite kategorisierte Länder-/Kommunalreihe.</x:v>
      </x:c>
      <x:c r="F5" s="12" t="str">
        <x:v>hoch</x:v>
      </x:c>
      <x:c r="G5" s="12" t="str">
        <x:v>nicht pauschal addieren; nur überschneidungsfreie Einzelwerte verwenden</x:v>
      </x:c>
      <x:c r="H5" s="12" t="str">
        <x:v>BT-Drs. 21/3520; BT-Drs. 21/6280</x:v>
      </x:c>
      <x:c r="I5" s="12" t="str">
        <x:v>https://dserver.bundestag.de/btd/21/035/2103520.pdf</x:v>
      </x:c>
      <x:c r="J5" s="12" t="str">
        <x:v>kann Lücke erhöhen, aber derzeit nicht national belastbar quantifizierbar</x:v>
      </x:c>
    </x:row>
    <x:row r="6">
      <x:c r="A6" s="12" t="str">
        <x:v>Jugendhilfe / UMA</x:v>
      </x:c>
      <x:c r="B6" s="12" t="str">
        <x:v>nein</x:v>
      </x:c>
      <x:c r="C6" s="12" t="str">
        <x:v>teilweise</x:v>
      </x:c>
      <x:c r="D6" s="12" t="str">
        <x:v>nein</x:v>
      </x:c>
      <x:c r="E6" s="12" t="str">
        <x:v>NRW zahlte 2025 rund 667 Mio. € für Unterbringung/Versorgung unbegleiteter minderjähriger Flüchtlinge; andere Länder ebenfalls, aber keine harmonisierte Bundesreihe.</x:v>
      </x:c>
      <x:c r="F6" s="12" t="str">
        <x:v>mittel bis hoch</x:v>
      </x:c>
      <x:c r="G6" s="12" t="str">
        <x:v>Einzelwerte ergänzen, sofern nicht bereits in breiten Landeswerten enthalten</x:v>
      </x:c>
      <x:c r="H6" s="12" t="str">
        <x:v>BT-Drs. 21/6280</x:v>
      </x:c>
      <x:c r="I6" s="12" t="str">
        <x:v>https://dserver.bundestag.de/btd/21/062/2106280.pdf</x:v>
      </x:c>
      <x:c r="J6" s="12" t="str">
        <x:v>relevant, aber ein einzelnes Land/Jahr zeigt keine Größenordnung nahe 100 Mrd. €</x:v>
      </x:c>
    </x:row>
    <x:row r="7">
      <x:c r="A7" s="12" t="str">
        <x:v>Gesundheit / ÖGD</x:v>
      </x:c>
      <x:c r="B7" s="12" t="str">
        <x:v>nein</x:v>
      </x:c>
      <x:c r="C7" s="12" t="str">
        <x:v>ja</x:v>
      </x:c>
      <x:c r="D7" s="12" t="str">
        <x:v>nein</x:v>
      </x:c>
      <x:c r="E7" s="12" t="str">
        <x:v>AsylbLG enthält bereits besondere Leistungen und Gesundheitsleistungen; Bundesregierung verfügt zudem nicht über belastbare Gesamtgesundheitskosten nach Ausländer-/Fluchtstatus.</x:v>
      </x:c>
      <x:c r="F7" s="12" t="str">
        <x:v>sehr hoch</x:v>
      </x:c>
      <x:c r="G7" s="12" t="str">
        <x:v>AsylbLG-Gesundheit nicht nochmals addieren; weitere GKV/SGB-Leistungen nur mit sauberer Abgrenzung</x:v>
      </x:c>
      <x:c r="H7" s="12" t="str">
        <x:v>Destatis AsylbLG; BT-Antworten 2026</x:v>
      </x:c>
      <x:c r="I7" s="12" t="str">
        <x:v>https://www.destatis.de/DE/Themen/Gesellschaft-Umwelt/Soziales/Asylbewerberleistungen/_inhalt.html</x:v>
      </x:c>
      <x:c r="J7" s="12" t="str">
        <x:v>kein belastbarer zusätzlicher nationaler Block vorhanden</x:v>
      </x:c>
    </x:row>
    <x:row r="8">
      <x:c r="A8" s="12" t="str">
        <x:v>Innere Sicherheit / Justiz / Vollzug</x:v>
      </x:c>
      <x:c r="B8" s="12" t="str">
        <x:v>nein</x:v>
      </x:c>
      <x:c r="C8" s="12" t="str">
        <x:v>teilweise/unklar</x:v>
      </x:c>
      <x:c r="D8" s="12" t="str">
        <x:v>nein</x:v>
      </x:c>
      <x:c r="E8" s="12" t="str">
        <x:v>Länder nennen teilweise innere Sicherheit als Kostenfaktor; Mischkostentitel Polizei/Gerichte sind oft gerade nicht belastbar migrationsspezifisch abgrenzbar.</x:v>
      </x:c>
      <x:c r="F8" s="12" t="str">
        <x:v>hoch</x:v>
      </x:c>
      <x:c r="G8" s="12" t="str">
        <x:v>keine Hochrechnung aus Gesamtbudgets; nur explizit migrationsbezogene Zusatzkosten</x:v>
      </x:c>
      <x:c r="H8" s="12" t="str">
        <x:v>BT-Drs. 21/6280; BT-Drs. 21/3520</x:v>
      </x:c>
      <x:c r="I8" s="12" t="str">
        <x:v>https://dserver.bundestag.de/btd/21/062/2106280.pdf</x:v>
      </x:c>
      <x:c r="J8" s="12" t="str">
        <x:v>derzeit keine seriöse nationale Ergänzungssumme</x:v>
      </x:c>
    </x:row>
    <x:row r="9">
      <x:c r="A9" s="12" t="str">
        <x:v>Verwaltung / Ausländerbehörden / Verfahren</x:v>
      </x:c>
      <x:c r="B9" s="12" t="str">
        <x:v>nein</x:v>
      </x:c>
      <x:c r="C9" s="12" t="str">
        <x:v>teilweise</x:v>
      </x:c>
      <x:c r="D9" s="12" t="str">
        <x:v>nein</x:v>
      </x:c>
      <x:c r="E9" s="12" t="str">
        <x:v>Bundes-BAMF- und Integrationsausgaben sind bereits im Bundesblock; kommunale Ausländerbehörden werden bundesweit nicht migrationsspezifisch als zusätzliche Vollkostenreihe ausgewiesen.</x:v>
      </x:c>
      <x:c r="F9" s="12" t="str">
        <x:v>hoch</x:v>
      </x:c>
      <x:c r="G9" s="12" t="str">
        <x:v>Bundesverwaltung nicht erneut addieren; Länder/Kommunen nur bei expliziter Abgrenzung</x:v>
      </x:c>
      <x:c r="H9" s="12" t="str">
        <x:v>BT-Drs. 21/3520</x:v>
      </x:c>
      <x:c r="I9" s="12" t="str">
        <x:v>https://dserver.bundestag.de/btd/21/035/2103520.pdf</x:v>
      </x:c>
      <x:c r="J9" s="12" t="str">
        <x:v>kein belastbarer 2016-2025-Zusatzblock verfügbar</x:v>
      </x:c>
    </x:row>
    <x:row r="10">
      <x:c r="A10" s="12" t="str">
        <x:v>Unterbringung / Unterkunftsbetrieb</x:v>
      </x:c>
      <x:c r="B10" s="12" t="str">
        <x:v>teilweise</x:v>
      </x:c>
      <x:c r="C10" s="12" t="str">
        <x:v>ja</x:v>
      </x:c>
      <x:c r="D10" s="12" t="str">
        <x:v>teilweise</x:v>
      </x:c>
      <x:c r="E10" s="12" t="str">
        <x:v>AsylbLG, Landesaufnahme- und KdU-Daten erfassen erhebliche Teile bereits. Bund-Land-Kommune-Finanzierung ist stark verflochten.</x:v>
      </x:c>
      <x:c r="F10" s="12" t="str">
        <x:v>sehr hoch</x:v>
      </x:c>
      <x:c r="G10" s="12" t="str">
        <x:v>nur Endausgaben nach Transferbereinigung zählen</x:v>
      </x:c>
      <x:c r="H10" s="12" t="str">
        <x:v>Destatis; Bundestagsberichte Flüchtlingskosten</x:v>
      </x:c>
      <x:c r="I10" s="12" t="str">
        <x:v>https://dserver.bundestag.de/btd/21/062/2106280.pdf</x:v>
      </x:c>
      <x:c r="J10" s="12" t="str">
        <x:v>bereits wesentlicher Bestandteil der 300-Mrd.-Arbeitsrechnung</x:v>
      </x:c>
    </x:row>
    <x:row r="11">
      <x:c r="A11" s="12" t="str">
        <x:v>Rückführung / Abschiebungshaft</x:v>
      </x:c>
      <x:c r="B11" s="12" t="str">
        <x:v>nein</x:v>
      </x:c>
      <x:c r="C11" s="12" t="str">
        <x:v>teilweise/unklar</x:v>
      </x:c>
      <x:c r="D11" s="12" t="str">
        <x:v>nein</x:v>
      </x:c>
      <x:c r="E11" s="12" t="str">
        <x:v>Bund verweist bei Abschiebekosten auf Einzelantworten; keine harmonisierte gesamtstaatliche 2016-2025-Reihe.</x:v>
      </x:c>
      <x:c r="F11" s="12" t="str">
        <x:v>mittel</x:v>
      </x:c>
      <x:c r="G11" s="12" t="str">
        <x:v>nur explizit belegte Zusatzkosten</x:v>
      </x:c>
      <x:c r="H11" s="12" t="str">
        <x:v>BT-Drs. 21/3520</x:v>
      </x:c>
      <x:c r="I11" s="12" t="str">
        <x:v>https://dserver.bundestag.de/btd/21/035/2103520.pdf</x:v>
      </x:c>
      <x:c r="J11" s="12" t="str">
        <x:v>voraussichtlich kein dominanter Block, aber nicht vollständig quantifiziert</x:v>
      </x:c>
    </x:row>
    <x:row r="14">
      <x:c r="A14" s="191" t="str">
        <x:v>Amtliche Schlüsselaussage zur Datenlage</x:v>
      </x:c>
    </x:row>
    <x:row r="15">
      <x:c r="A15" s="189" t="str">
        <x:v>Prüffrage</x:v>
      </x:c>
      <x:c r="B15" s="189" t="str">
        <x:v>Antwort Bundesregierung</x:v>
      </x:c>
      <x:c r="C15" s="189" t="str">
        <x:v>Bedeutung</x:v>
      </x:c>
      <x:c r="E15" s="189" t="str">
        <x:v>Kennzahl</x:v>
      </x:c>
      <x:c r="F15" s="189" t="str">
        <x:v>Wert (Mrd. €)</x:v>
      </x:c>
    </x:row>
    <x:row r="16">
      <x:c r="A16" s="12" t="str">
        <x:v>Kumulierte Länder-/Kommunalausgaben 2015-2024 nach acht Kostenkategorien</x:v>
      </x:c>
      <x:c r="B16" s="12" t="str">
        <x:v>„Der Bundesregierung liegen hierzu keine Erkenntnisse vor.“</x:v>
      </x:c>
      <x:c r="C16" s="12" t="str">
        <x:v>Es existiert keine bundesweit harmonisierte amtliche Gesamtrechnung dieser Folgekosten.</x:v>
      </x:c>
      <x:c r="E16" s="12" t="str">
        <x:v>Konsolidierter Arbeitswert</x:v>
      </x:c>
      <x:c r="F16" s="75" t="n">
        <x:f>'Transfer-Matching'!B17</x:f>
        <x:v>317.93467970982005</x:v>
      </x:c>
    </x:row>
    <x:row r="17">
      <x:c r="A17" s="12" t="str">
        <x:v>Folge für Harms</x:v>
      </x:c>
      <x:c r="B17" s="12" t="str">
        <x:v>Eine vollständige 400-Mrd.-„Gesamtrechnung“ kann daher nicht einfach aus einer amtlichen Bundesstatistik übernommen worden sein.</x:v>
      </x:c>
      <x:c r="C17" s="12" t="str">
        <x:v>Zusätzliche Länder-/Kommunal- und Folgekosten müssen eigenständig modelliert, gesammelt und auf Doppelzählungen geprüft werden.</x:v>
      </x:c>
      <x:c r="E17" s="12" t="str">
        <x:v>Harms-Mindestbehauptung</x:v>
      </x:c>
      <x:c r="F17" s="75" t="n">
        <x:v>400</x:v>
      </x:c>
    </x:row>
    <x:row r="18">
      <x:c r="E18" s="12" t="str">
        <x:v>Noch zu belegende Differenz</x:v>
      </x:c>
      <x:c r="F18" s="75" t="n">
        <x:f>F17-F16</x:f>
        <x:v>82.06532029017995</x:v>
      </x:c>
    </x:row>
    <x:row r="19">
      <x:c r="E19" s="12" t="str">
        <x:v>erforderlicher Zusatz pro Jahr Ø</x:v>
      </x:c>
      <x:c r="F19" s="75" t="n">
        <x:f>F18/10</x:f>
        <x:v>8.206532029017996</x:v>
      </x:c>
    </x:row>
    <x:row r="20">
      <x:c r="E20" s="12" t="str">
        <x:v>Status</x:v>
      </x:c>
      <x:c r="F20" s="12" t="str">
        <x:v>nicht belegt</x:v>
      </x:c>
    </x:row>
    <x:row r="22">
      <x:c r="A22" s="191" t="str">
        <x:v>Vorläufiges Ergebnis des Stresstests</x:v>
      </x:c>
    </x:row>
    <x:row r="23">
      <x:c r="A23" s="194" t="str">
        <x:v>1</x:v>
      </x:c>
      <x:c r="B23" s="194"/>
      <x:c r="C23" s="194"/>
      <x:c r="D23" s="12" t="str">
        <x:v>Vom strukturellen Transfer-Szenario bis 400 Mrd. € verbleiben rechnerisch rund 82,1 Mrd. €. Dieser Betrag ist keine 'fehlende Kostenposition', sondern lediglich die Differenz zwischen zwei Rechengrößen.</x:v>
      </x:c>
      <x:c r="E23" s="12"/>
      <x:c r="F23" s="12"/>
      <x:c r="G23" s="12"/>
      <x:c r="H23" s="12"/>
      <x:c r="I23" s="12"/>
      <x:c r="J23" s="12"/>
    </x:row>
    <x:row r="24">
      <x:c r="A24" s="194" t="str">
        <x:v>2</x:v>
      </x:c>
      <x:c r="B24" s="194"/>
      <x:c r="C24" s="194"/>
      <x:c r="D24" s="12" t="str">
        <x:v>Für Bildung, Gesundheit, Justiz, Verwaltung, Jugendhilfe und weitere Folgebereiche existiert nach Auskunft der Bundesregierung keine bundesweit harmonisierte, kumulierte Länder-/Kommunalreihe.</x:v>
      </x:c>
      <x:c r="E24" s="12"/>
      <x:c r="F24" s="12"/>
      <x:c r="G24" s="12"/>
      <x:c r="H24" s="12"/>
      <x:c r="I24" s="12"/>
      <x:c r="J24" s="12"/>
    </x:row>
    <x:row r="25">
      <x:c r="A25" s="194" t="str">
        <x:v>3</x:v>
      </x:c>
      <x:c r="B25" s="194"/>
      <x:c r="C25" s="194"/>
      <x:c r="D25" s="12" t="str">
        <x:v>Diese Bereiche können reale zusätzliche Kosten enthalten. Sie dürfen nur addiert werden, soweit sie nicht bereits in breiten Landeswerten, AsylbLG, SGB II/XII, kommunalen Erstattungen oder Bundesleistungen enthalten sind.</x:v>
      </x:c>
      <x:c r="E25" s="12"/>
      <x:c r="F25" s="12"/>
      <x:c r="G25" s="12"/>
      <x:c r="H25" s="12"/>
      <x:c r="I25" s="12"/>
      <x:c r="J25" s="12"/>
    </x:row>
    <x:row r="26">
      <x:c r="A26" s="194" t="str">
        <x:v>4</x:v>
      </x:c>
      <x:c r="B26" s="194"/>
      <x:c r="C26" s="194"/>
      <x:c r="D26" s="12" t="str">
        <x:v>Der Datenstand liefert keinen öffentlichen Nachweis für einen überschneidungsfreien Zusatzblock in dieser Größenordnung. Ebenso erlaubt die unvollständige Datenlage nicht, zusätzliche Folgekosten mit Null anzusetzen.</x:v>
      </x:c>
      <x:c r="E26" s="12"/>
      <x:c r="F26" s="12"/>
      <x:c r="G26" s="12"/>
      <x:c r="H26" s="12"/>
      <x:c r="I26" s="12"/>
      <x:c r="J26" s="12"/>
    </x:row>
    <x:row r="29">
      <x:c r="A29" s="328" t="str">
        <x:v>Amtlicher Zusatzbeleg</x:v>
      </x:c>
      <x:c r="B29" s="328" t="str">
        <x:v>BT-Drs. 21/3520</x:v>
      </x:c>
      <x:c r="C29" s="328" t="str">
        <x:v>Frage 32: kumulierte Länder-/Kommunalausgaben 2015-2024 für Drittstaatsangehörige nach 8 Kategorien</x:v>
      </x:c>
      <x:c r="D29" s="328" t="str">
        <x:v>Antwort: Der Bundesregierung liegen hierzu keine Erkenntnisse vor.</x:v>
      </x:c>
      <x:c r="E29" s="328" t="str">
        <x:v>https://dserver.bundestag.de/btd/21/035/2103520.pdf</x:v>
      </x:c>
      <x:c r="F29" s="328" t="str">
        <x:v>06.01.2026</x:v>
      </x:c>
    </x:row>
    <x:row r="30">
      <x:c r="A30"/>
      <x:c r="B30"/>
      <x:c r="C30"/>
      <x:c r="D30"/>
      <x:c r="E30"/>
      <x:c r="F30"/>
    </x:row>
    <x:row r="31">
      <x:c r="A31"/>
      <x:c r="B31"/>
      <x:c r="C31"/>
      <x:c r="D31"/>
      <x:c r="E31"/>
      <x:c r="F31"/>
    </x:row>
    <x:row r="32">
      <x:c r="A32"/>
      <x:c r="B32"/>
      <x:c r="C32"/>
      <x:c r="D32"/>
      <x:c r="E32"/>
      <x:c r="F32"/>
    </x:row>
  </x:sheetData>
  <x:mergeCells>
    <x:mergeCell ref="A1:J1"/>
    <x:mergeCell ref="A2:J2"/>
    <x:mergeCell ref="A14:J14"/>
    <x:mergeCell ref="A22:J22"/>
    <x:mergeCell ref="A23:C23"/>
    <x:mergeCell ref="D23:J23"/>
    <x:mergeCell ref="A24:C24"/>
    <x:mergeCell ref="D24:J24"/>
    <x:mergeCell ref="A25:C25"/>
    <x:mergeCell ref="D25:J25"/>
    <x:mergeCell ref="A26:C26"/>
    <x:mergeCell ref="D26:J26"/>
  </x:mergeCells>
  <x:pageMargins left="0.7" right="0.7" top="0.75" bottom="0.75" header="0.3" footer="0.3"/>
</x:worksheet>
</file>

<file path=xl/worksheets/sheet15.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8" hidden="0" customWidth="1"/>
    <x:col min="2" max="2" width="20" hidden="0" customWidth="1"/>
    <x:col min="3" max="3" width="22" hidden="0" customWidth="1"/>
    <x:col min="4" max="4" width="28" hidden="0" customWidth="1"/>
    <x:col min="5" max="5" width="24" hidden="0" customWidth="1"/>
    <x:col min="6" max="6" width="42" hidden="0" customWidth="1"/>
    <x:col min="7" max="7" width="32" hidden="0" customWidth="1"/>
    <x:col min="8" max="8" width="30" hidden="0" customWidth="1"/>
    <x:col min="9" max="9" width="18" hidden="0" customWidth="1"/>
    <x:col min="10" max="10" width="24" hidden="0" customWidth="1"/>
    <x:col min="11" max="11" width="34" hidden="0" customWidth="1"/>
  </x:cols>
  <x:sheetData>
    <x:row r="1">
      <x:c r="A1" s="197" t="str">
        <x:v>Rekonstruktion der von Björn Harms veröffentlichten 400-Mrd.-Behauptung</x:v>
      </x:c>
    </x:row>
    <x:row r="2">
      <x:c r="A2" s="12" t="str">
        <x:v>Grundlage ist der veröffentlichte WELT-Beitrag vom 13.10.2026. Der Artikel nennt keine vollständige Tabelle und keine exakten Beträge für Länder, Kommunen oder Folgekosten. Deshalb kann nur der öffentlich dokumentierte Rechenweg geprüft werden.</x:v>
      </x:c>
    </x:row>
    <x:row r="4">
      <x:c r="A4" s="201" t="str">
        <x:v>Von Harms genannter Block</x:v>
      </x:c>
      <x:c r="B4" s="201" t="str">
        <x:v>Veröffentlichte Angabe</x:v>
      </x:c>
      <x:c r="C4" s="201" t="str">
        <x:v>Exakte Zahl im Artikel?</x:v>
      </x:c>
      <x:c r="D4" s="201" t="str">
        <x:v>Unsere Einordnung</x:v>
      </x:c>
      <x:c r="E4" s="201" t="str">
        <x:v>Doppelzählungsrisiko</x:v>
      </x:c>
      <x:c r="F4" s="201" t="str">
        <x:v>Status</x:v>
      </x:c>
      <x:c r="H4" s="201" t="str">
        <x:v>Rechenbrücke</x:v>
      </x:c>
      <x:c r="I4" s="201" t="str">
        <x:v>Mrd. €</x:v>
      </x:c>
      <x:c r="J4" s="201" t="str">
        <x:v>Berechnung</x:v>
      </x:c>
      <x:c r="K4" s="201" t="str">
        <x:v>Bedeutung</x:v>
      </x:c>
    </x:row>
    <x:row r="5">
      <x:c r="A5" s="12" t="str">
        <x:v>Bund</x:v>
      </x:c>
      <x:c r="B5" s="12" t="str">
        <x:v>über 242 Mrd. €</x:v>
      </x:c>
      <x:c r="C5" s="12" t="str">
        <x:v>nahezu ja</x:v>
      </x:c>
      <x:c r="D5" s="12" t="str">
        <x:v>Amtlich 242,5 Mrd. € Bundesleistungen 2016-2025.</x:v>
      </x:c>
      <x:c r="E5" s="12" t="str">
        <x:v>niedrig innerhalb des Bundesblocks</x:v>
      </x:c>
      <x:c r="F5" s="12" t="str">
        <x:v>belegt</x:v>
      </x:c>
      <x:c r="H5" s="12" t="str">
        <x:v>Bund amtlich</x:v>
      </x:c>
      <x:c r="I5" s="75" t="n">
        <x:v>242.5</x:v>
      </x:c>
      <x:c r="J5" s="12" t="str">
        <x:v>gegeben</x:v>
      </x:c>
      <x:c r="K5" s="12" t="str">
        <x:v>belegt</x:v>
      </x:c>
    </x:row>
    <x:row r="6">
      <x:c r="A6" s="12" t="str">
        <x:v>Länder</x:v>
      </x:c>
      <x:c r="B6" s="12" t="str">
        <x:v>mehr als 100 Mrd. €</x:v>
      </x:c>
      <x:c r="C6" s="12" t="str">
        <x:v>nein</x:v>
      </x:c>
      <x:c r="D6" s="12" t="str">
        <x:v>Größenordnung erreichbar. Offizielle Länderangaben sind aber heterogen und enthalten teils kommunale Ausgaben/Transfers.</x:v>
      </x:c>
      <x:c r="E6" s="12" t="str">
        <x:v>hoch</x:v>
      </x:c>
      <x:c r="F6" s="12" t="str">
        <x:v>Größenordnung plausibel, Zusammensetzung nicht offengelegt</x:v>
      </x:c>
      <x:c r="H6" s="12" t="str">
        <x:v>Länder-Untergrenze Harms</x:v>
      </x:c>
      <x:c r="I6" s="75" t="n">
        <x:v>100</x:v>
      </x:c>
      <x:c r="J6" s="12" t="str">
        <x:v>mindestens</x:v>
      </x:c>
      <x:c r="K6" s="12" t="str">
        <x:v>Harms schreibt 'mehr als 100'</x:v>
      </x:c>
    </x:row>
    <x:row r="7">
      <x:c r="A7" s="12" t="str">
        <x:v>Kommunen</x:v>
      </x:c>
      <x:c r="B7" s="12" t="str">
        <x:v>weitere Milliardenausgaben</x:v>
      </x:c>
      <x:c r="C7" s="12" t="str">
        <x:v>nein</x:v>
      </x:c>
      <x:c r="D7" s="12" t="str">
        <x:v>Kein Betrag genannt. Kommunale Ausgaben sind teils bereits in Länderangaben/AsylbLG enthalten oder werden von Ländern/Bund erstattet.</x:v>
      </x:c>
      <x:c r="E7" s="12" t="str">
        <x:v>sehr hoch</x:v>
      </x:c>
      <x:c r="F7" s="12" t="str">
        <x:v>nicht quantifiziert</x:v>
      </x:c>
      <x:c r="H7" s="12" t="str">
        <x:v>Zwischensumme mindestens</x:v>
      </x:c>
      <x:c r="I7" s="75" t="n">
        <x:f>I5+I6</x:f>
        <x:v>342.5</x:v>
      </x:c>
      <x:c r="J7" s="12" t="n">
        <x:f>I5+I6</x:f>
        <x:v>342.5</x:v>
      </x:c>
      <x:c r="K7" s="12" t="str">
        <x:v>mindestens 342,5</x:v>
      </x:c>
    </x:row>
    <x:row r="8">
      <x:c r="A8" s="12" t="str">
        <x:v>Gesundheit/Bildung/Justiz</x:v>
      </x:c>
      <x:c r="B8" s="12" t="str">
        <x:v>Folgekosten</x:v>
      </x:c>
      <x:c r="C8" s="12" t="str">
        <x:v>nein</x:v>
      </x:c>
      <x:c r="D8" s="12" t="str">
        <x:v>Keine Summe und keine Methode veröffentlicht. Teilweise bereits in AsylbLG, SGB, breiten Länderwerten oder Regelhaushalten enthalten.</x:v>
      </x:c>
      <x:c r="E8" s="12" t="str">
        <x:v>sehr hoch</x:v>
      </x:c>
      <x:c r="F8" s="12" t="str">
        <x:v>nicht quantifiziert</x:v>
      </x:c>
      <x:c r="H8" s="12" t="str">
        <x:v>Fehlender Zusatz bis 400</x:v>
      </x:c>
      <x:c r="I8" s="75" t="n">
        <x:f>400-I7</x:f>
        <x:v>57.5</x:v>
      </x:c>
      <x:c r="J8" s="12" t="n">
        <x:f>400-I7</x:f>
        <x:v>57.5</x:v>
      </x:c>
      <x:c r="K8" s="12" t="str">
        <x:v>mindestens ca. 57,5</x:v>
      </x:c>
    </x:row>
    <x:row r="9">
      <x:c r="A9" s="12" t="str">
        <x:v>Gesamt</x:v>
      </x:c>
      <x:c r="B9" s="12" t="str">
        <x:v>mindestens 400 Mrd. €</x:v>
      </x:c>
      <x:c r="C9" s="12" t="str">
        <x:v>ja</x:v>
      </x:c>
      <x:c r="D9" s="12" t="str">
        <x:v>Der entscheidende Sprung von &gt;342 Mrd. € auf ≥400 Mrd. € wird im Artikel nicht rechnerisch offengelegt.</x:v>
      </x:c>
      <x:c r="E9" s="12" t="str">
        <x:v>hoch</x:v>
      </x:c>
      <x:c r="F9" s="12" t="str">
        <x:v>nicht reproduzierbar</x:v>
      </x:c>
      <x:c r="H9" s="12" t="str">
        <x:v>Brutto-Kontrollsumme aktuelle Matrix</x:v>
      </x:c>
      <x:c r="I9" s="75" t="n">
        <x:f>'Transfer-Matching'!B14</x:f>
        <x:v>350.96567970982005</x:v>
      </x:c>
      <x:c r="J9" s="12" t="str">
        <x:v>vor Transferkonsolidierung; kein Gesamtkostenwert</x:v>
      </x:c>
      <x:c r="K9" s="12" t="str">
        <x:v>nicht endgültig</x:v>
      </x:c>
    </x:row>
    <x:row r="10">
      <x:c r="H10" s="12" t="str">
        <x:v>Differenz Harms zur Brutto-Kontrollsumme</x:v>
      </x:c>
      <x:c r="I10" s="75" t="n">
        <x:f>400-I9</x:f>
        <x:v>49.03432029017995</x:v>
      </x:c>
      <x:c r="J10" s="12" t="str">
        <x:v>nur rechnerische Differenz; zusätzliche Folgekosten können existieren</x:v>
      </x:c>
      <x:c r="K10" s="12" t="str">
        <x:v>rund 99,7</x:v>
      </x:c>
    </x:row>
    <x:row r="12">
      <x:c r="A12" s="203" t="str">
        <x:v>Konkrete Beispiele: Warum 'Länder + Kommunen' nicht automatisch additiv ist</x:v>
      </x:c>
    </x:row>
    <x:row r="13">
      <x:c r="A13" s="201" t="str">
        <x:v>Land/Jahr</x:v>
      </x:c>
      <x:c r="B13" s="201" t="str">
        <x:v>breiter Landeswert (Mio. €)</x:v>
      </x:c>
      <x:c r="C13" s="201" t="str">
        <x:v>davon explizit an Kommunen (Mio. €)</x:v>
      </x:c>
      <x:c r="D13" s="201" t="str">
        <x:v>Bundesbeteiligung explizit (Mio. €)</x:v>
      </x:c>
      <x:c r="E13" s="201" t="str">
        <x:v>Kommunalanteil am Landeswert</x:v>
      </x:c>
      <x:c r="F13" s="201" t="str">
        <x:v>Folge bei separater Kommunaladdition</x:v>
      </x:c>
      <x:c r="G13" s="201" t="str">
        <x:v>Quelle</x:v>
      </x:c>
    </x:row>
    <x:row r="14">
      <x:c r="A14" s="12" t="str">
        <x:v>Nordrhein-Westfalen 2016</x:v>
      </x:c>
      <x:c r="B14" s="14" t="n">
        <x:v>4452.7</x:v>
      </x:c>
      <x:c r="C14" s="14" t="n">
        <x:v>2565</x:v>
      </x:c>
      <x:c r="D14" s="14"/>
      <x:c r="E14" s="122" t="n">
        <x:v>0.5760549778785905</x:v>
      </x:c>
      <x:c r="F14" s="12" t="str">
        <x:v>Ein separat addierter kommunaler Ausgabenblock kann dieselben 2,565 Mrd. € erneut erfassen.</x:v>
      </x:c>
      <x:c r="G14" s="12" t="str">
        <x:v>BT-Drs. 18/12688 / Länderangabe</x:v>
      </x:c>
    </x:row>
    <x:row r="15">
      <x:c r="A15" s="12" t="str">
        <x:v>Nordrhein-Westfalen 2019</x:v>
      </x:c>
      <x:c r="B15" s="14" t="n">
        <x:v>2552</x:v>
      </x:c>
      <x:c r="C15" s="14" t="n">
        <x:v>1599</x:v>
      </x:c>
      <x:c r="D15" s="14"/>
      <x:c r="E15" s="122" t="n">
        <x:v>0.6265673981191222</x:v>
      </x:c>
      <x:c r="F15" s="12" t="str">
        <x:v>1,599 Mrd. € des breiten Länderwerts sind ausdrücklich Zahlungen an Kommunen.</x:v>
      </x:c>
      <x:c r="G15" s="12" t="str">
        <x:v>BT-Bericht 2019</x:v>
      </x:c>
    </x:row>
    <x:row r="16">
      <x:c r="A16" s="12" t="str">
        <x:v>Schleswig-Holstein 2016</x:v>
      </x:c>
      <x:c r="B16" s="14" t="n">
        <x:v>785</x:v>
      </x:c>
      <x:c r="C16" s="14" t="n">
        <x:v>400</x:v>
      </x:c>
      <x:c r="D16" s="14" t="n">
        <x:v>278</x:v>
      </x:c>
      <x:c r="E16" s="122" t="n">
        <x:v>0.5095541401273885</x:v>
      </x:c>
      <x:c r="F16" s="12" t="str">
        <x:v>Landeswert enthält 400 Mio. € an Kommunen; zugleich 278 Mio. € Bundesbeteiligung.</x:v>
      </x:c>
      <x:c r="G16" s="12" t="str">
        <x:v>BT-Drs. 18/12688</x:v>
      </x:c>
    </x:row>
    <x:row r="17">
      <x:c r="A17" s="12" t="str">
        <x:v>Schleswig-Holstein 2023</x:v>
      </x:c>
      <x:c r="B17" s="14" t="n">
        <x:v>470.6</x:v>
      </x:c>
      <x:c r="C17" s="14" t="n">
        <x:v>188.7</x:v>
      </x:c>
      <x:c r="D17" s="14" t="n">
        <x:v>162</x:v>
      </x:c>
      <x:c r="E17" s="122" t="n">
        <x:v>0.40097747556311086</x:v>
      </x:c>
      <x:c r="F17" s="12" t="str">
        <x:v>Kommunal- und Bundesfinanzierung stecken sichtbar im Länderblock.</x:v>
      </x:c>
      <x:c r="G17" s="12" t="str">
        <x:v>BT-Drs. 20/11546</x:v>
      </x:c>
    </x:row>
    <x:row r="20">
      <x:c r="A20" s="201" t="str">
        <x:v>Kennzahl aus unserer Matrix</x:v>
      </x:c>
      <x:c r="B20" s="201" t="str">
        <x:v>Wert (Mrd. €)</x:v>
      </x:c>
      <x:c r="C20" s="201" t="str">
        <x:v>Interpretation</x:v>
      </x:c>
      <x:c r="D20" s="201" t="str">
        <x:v>Status</x:v>
      </x:c>
    </x:row>
    <x:row r="21">
      <x:c r="A21" s="12" t="str">
        <x:v>identifizierte breite Länderwerte</x:v>
      </x:c>
      <x:c r="B21" s="75" t="n">
        <x:v>82.80456670982</x:v>
      </x:c>
      <x:c r="C21" s="12" t="str">
        <x:v>81 Land-Jahre mit breiteren Angaben</x:v>
      </x:c>
      <x:c r="D21" s="12" t="str">
        <x:v>belegt</x:v>
      </x:c>
    </x:row>
    <x:row r="22">
      <x:c r="A22" s="12" t="str">
        <x:v>explizit darin genannte Land→Kommune-Zuweisungen</x:v>
      </x:c>
      <x:c r="B22" s="75" t="n">
        <x:v>17.4979</x:v>
      </x:c>
      <x:c r="C22" s="12" t="str">
        <x:v>bereits innerhalb von Länderwerten dokumentierte Kommunaltransfers</x:v>
      </x:c>
      <x:c r="D22" s="12" t="str">
        <x:v>Teilmenge</x:v>
      </x:c>
    </x:row>
    <x:row r="23">
      <x:c r="A23" s="12" t="str">
        <x:v>Anteil dokumentierter Kommunaltransfers an breiten Länderwerten</x:v>
      </x:c>
      <x:c r="B23" s="122" t="n">
        <x:f>B22/B21</x:f>
        <x:v>0.21131563988879473</x:v>
      </x:c>
      <x:c r="C23" s="12" t="str">
        <x:v>zeigt strukturelles Doppelzählungsrisiko</x:v>
      </x:c>
      <x:c r="D23" s="12" t="str">
        <x:v>berechnet</x:v>
      </x:c>
    </x:row>
    <x:row r="24">
      <x:c r="A24" s="12" t="str">
        <x:v>eigene Land/Kommunen-Mindestbasis inkl. AsylbLG-Fallback</x:v>
      </x:c>
      <x:c r="B24" s="75" t="n">
        <x:v>105.92595470982</x:v>
      </x:c>
      <x:c r="C24" s="12" t="str">
        <x:v>keine zusätzliche Addition von AsylbLG auf breite Landeswerte</x:v>
      </x:c>
      <x:c r="D24" s="12" t="str">
        <x:v>Arbeitsgröße</x:v>
      </x:c>
    </x:row>
    <x:row r="27">
      <x:c r="A27" s="203" t="str">
        <x:v>Zwischenurteil zur veröffentlichten Rechnung</x:v>
      </x:c>
    </x:row>
    <x:row r="28">
      <x:c r="A28" s="206" t="str">
        <x:v>1</x:v>
      </x:c>
      <x:c r="B28" s="206"/>
      <x:c r="C28" s="12" t="str">
        <x:v>Der Bundeswert ist reproduzierbar. Der Länderwert &gt;100 Mrd. € ist als Größenordnung möglich, aber im Artikel nicht aufgeschlüsselt.</x:v>
      </x:c>
      <x:c r="D28" s="12"/>
      <x:c r="E28" s="12"/>
      <x:c r="F28" s="12"/>
      <x:c r="G28" s="12"/>
      <x:c r="H28" s="12"/>
      <x:c r="I28" s="12"/>
      <x:c r="J28" s="12"/>
      <x:c r="K28" s="12"/>
    </x:row>
    <x:row r="29">
      <x:c r="A29" s="206" t="str">
        <x:v>2</x:v>
      </x:c>
      <x:c r="B29" s="206"/>
      <x:c r="C29" s="12" t="str">
        <x:v>Der Artikel benötigt nach Bund + mindestens 100 Mrd. € Ländern noch mindestens rund 57,5 Mrd. € aus Kommunen und Folgekosten, um 400 Mrd. € zu erreichen. Für diese 57,5 Mrd. € veröffentlicht er weder Summentabelle noch Konsolidierung.</x:v>
      </x:c>
      <x:c r="D29" s="12"/>
      <x:c r="E29" s="12"/>
      <x:c r="F29" s="12"/>
      <x:c r="G29" s="12"/>
      <x:c r="H29" s="12"/>
      <x:c r="I29" s="12"/>
      <x:c r="J29" s="12"/>
      <x:c r="K29" s="12"/>
    </x:row>
    <x:row r="30">
      <x:c r="A30" s="206" t="str">
        <x:v>3</x:v>
      </x:c>
      <x:c r="B30" s="206"/>
      <x:c r="C30" s="12" t="str">
        <x:v>Offizielle Länderangaben enthalten nachweislich kommunale Zahlungen und teilweise Bundesfinanzierung. Eine separate Addition kommunaler Bruttoausgaben kann daher dieselben Ausgaben erneut zählen.</x:v>
      </x:c>
      <x:c r="D30" s="12"/>
      <x:c r="E30" s="12"/>
      <x:c r="F30" s="12"/>
      <x:c r="G30" s="12"/>
      <x:c r="H30" s="12"/>
      <x:c r="I30" s="12"/>
      <x:c r="J30" s="12"/>
      <x:c r="K30" s="12"/>
    </x:row>
    <x:row r="31">
      <x:c r="A31" s="206" t="str">
        <x:v>4</x:v>
      </x:c>
      <x:c r="B31" s="206"/>
      <x:c r="C31" s="12" t="str">
        <x:v>Ohne die zugrunde liegende Buch-Tabelle oder Harms' Datensatz kann nicht behauptet werden, dass jeder dieser Fehler tatsächlich in seiner internen Rechnung vorkommt. Im veröffentlichten WELT-Beitrag ist jedoch nicht nachvollziehbar, dass sie ausgeschlossen wurden.</x:v>
      </x:c>
      <x:c r="D31" s="12"/>
      <x:c r="E31" s="12"/>
      <x:c r="F31" s="12"/>
      <x:c r="G31" s="12"/>
      <x:c r="H31" s="12"/>
      <x:c r="I31" s="12"/>
      <x:c r="J31" s="12"/>
      <x:c r="K31" s="12"/>
    </x:row>
  </x:sheetData>
  <x:mergeCells>
    <x:mergeCell ref="A1:K1"/>
    <x:mergeCell ref="A2:K2"/>
    <x:mergeCell ref="A12:K12"/>
    <x:mergeCell ref="A27:K27"/>
    <x:mergeCell ref="A28:B28"/>
    <x:mergeCell ref="C28:K28"/>
    <x:mergeCell ref="A29:B29"/>
    <x:mergeCell ref="C29:K29"/>
    <x:mergeCell ref="A30:B30"/>
    <x:mergeCell ref="C30:K30"/>
    <x:mergeCell ref="A31:B31"/>
    <x:mergeCell ref="C31:K31"/>
  </x:mergeCells>
  <x:pageMargins left="0.7" right="0.7" top="0.75" bottom="0.75" header="0.3" footer="0.3"/>
</x:worksheet>
</file>

<file path=xl/worksheets/sheet16.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4" hidden="0" customWidth="1"/>
    <x:col min="2" max="2" width="28" hidden="0" customWidth="1"/>
    <x:col min="3" max="3" width="42" hidden="0" customWidth="1"/>
    <x:col min="4" max="4" width="35" hidden="0" customWidth="1"/>
    <x:col min="5" max="5" width="30" hidden="0" customWidth="1"/>
    <x:col min="6" max="6" width="42" hidden="0" customWidth="1"/>
    <x:col min="7" max="7" width="18" hidden="0" customWidth="1"/>
    <x:col min="8" max="8" width="20" hidden="0" customWidth="1"/>
    <x:col min="9" max="9" width="34" hidden="0" customWidth="1"/>
    <x:col min="10" max="10" width="22" hidden="0" customWidth="1"/>
    <x:col min="11" max="11" width="38" hidden="0" customWidth="1"/>
  </x:cols>
  <x:sheetData>
    <x:row r="1">
      <x:c r="A1" s="209" t="str">
        <x:v>Transfer-Sensitivitäten 2016-2025 - keine Gesamtkostenspanne</x:v>
      </x:c>
    </x:row>
    <x:row r="2">
      <x:c r="A2" s="12" t="str">
        <x:v>Die drei Rechenwerte zeigen ausschließlich, wie stark unterschiedliche Annahmen zur Transferüberlappung wirken. Sie sind weder Unter-/Obergrenzen noch eine statistische Konfidenzspanne der tatsächlichen Gesamtausgaben.</x:v>
      </x:c>
    </x:row>
    <x:row r="4">
      <x:c r="A4" s="213" t="str">
        <x:v>Größe</x:v>
      </x:c>
      <x:c r="B4" s="213" t="str">
        <x:v>Wert (Mrd. €)</x:v>
      </x:c>
      <x:c r="C4" s="213" t="str">
        <x:v>Was steckt darin?</x:v>
      </x:c>
      <x:c r="D4" s="213" t="str">
        <x:v>Konsolidiert?</x:v>
      </x:c>
      <x:c r="E4" s="213" t="str">
        <x:v>Verwendung</x:v>
      </x:c>
      <x:c r="F4" s="213" t="str">
        <x:v>Bewertung</x:v>
      </x:c>
    </x:row>
    <x:row r="5">
      <x:c r="A5" s="12" t="str">
        <x:v>maximal aggressive Transferbereinigung</x:v>
      </x:c>
      <x:c r="B5" s="75" t="n">
        <x:f>'Transfer-Matching'!B19</x:f>
        <x:v>302.80267970982004</x:v>
      </x:c>
      <x:c r="C5" s="12" t="str">
        <x:v>gesamte 48,163-Mrd.-Entlastungsreihe abgezogen</x:v>
      </x:c>
      <x:c r="D5" s="12" t="str">
        <x:v>zu aggressiv</x:v>
      </x:c>
      <x:c r="E5" s="12" t="str">
        <x:v>untere Sensitivität</x:v>
      </x:c>
      <x:c r="F5" s="12" t="str">
        <x:v>untere Transfersensitivität; kein Mindestwert</x:v>
      </x:c>
    </x:row>
    <x:row r="6">
      <x:c r="A6" s="12" t="str">
        <x:v>strukturelles Transfer-Szenario</x:v>
      </x:c>
      <x:c r="B6" s="75" t="n">
        <x:f>'Transfer-Matching'!B17</x:f>
        <x:v>317.93467970982005</x:v>
      </x:c>
      <x:c r="C6" s="12" t="str">
        <x:v>strukturelle Transferüberlappungen; KdU/Drehkreuz nicht pauschal abgezogen</x:v>
      </x:c>
      <x:c r="D6" s="12" t="str">
        <x:v>teilkonsolidiert</x:v>
      </x:c>
      <x:c r="E6" s="12" t="str">
        <x:v>zentrale Arbeitsgröße</x:v>
      </x:c>
      <x:c r="F6" s="12" t="str">
        <x:v>illustrative Arbeitsgröße; kein Endwert</x:v>
      </x:c>
    </x:row>
    <x:row r="7">
      <x:c r="A7" s="12" t="str">
        <x:v>nur explizit bereinigte Kontrollgröße</x:v>
      </x:c>
      <x:c r="B7" s="75" t="n">
        <x:f>'Transfer-Matching'!B20</x:f>
        <x:v>349.53447970982006</x:v>
      </x:c>
      <x:c r="C7" s="12" t="str">
        <x:v>nur direkt in Länderzeilen bezifferte Bundesbeteiligung abgezogen</x:v>
      </x:c>
      <x:c r="D7" s="12" t="str">
        <x:v>unzureichend konsolidiert</x:v>
      </x:c>
      <x:c r="E7" s="12" t="str">
        <x:v>obere Transfer-Kontrollgröße</x:v>
      </x:c>
      <x:c r="F7" s="12" t="str">
        <x:v>obere Transfer-Kontrollgröße; keine Gesamtkostenobergrenze</x:v>
      </x:c>
    </x:row>
    <x:row r="8">
      <x:c r="A8" s="12" t="str">
        <x:v>Harms Mindestbehauptung</x:v>
      </x:c>
      <x:c r="B8" s="75" t="n">
        <x:v>400</x:v>
      </x:c>
      <x:c r="C8" s="12" t="str">
        <x:v>Bund + &gt;100 Länder + Kommunen/Folgekosten laut Artikel</x:v>
      </x:c>
      <x:c r="D8" s="12" t="str">
        <x:v>nicht nachgewiesen</x:v>
      </x:c>
      <x:c r="E8" s="12" t="str">
        <x:v>Prüfbehauptung</x:v>
      </x:c>
      <x:c r="F8" s="12" t="str">
        <x:v>nicht reproduzierbar</x:v>
      </x:c>
    </x:row>
    <x:row r="9">
      <x:c r="A9" s="12" t="str">
        <x:v>rechnerische Differenz Szenario zu 400</x:v>
      </x:c>
      <x:c r="B9" s="75" t="n">
        <x:f>B8-B6</x:f>
        <x:v>82.06532029017995</x:v>
      </x:c>
      <x:c r="C9" s="12" t="str">
        <x:v>zusätzliche überschneidungsfreie Endausgaben erforderlich</x:v>
      </x:c>
      <x:c r="D9" s="12" t="str">
        <x:v>n/a</x:v>
      </x:c>
      <x:c r="E9" s="12" t="str">
        <x:v>Beweislast</x:v>
      </x:c>
      <x:c r="F9" s="12" t="str">
        <x:v>kein Nachweis für fehlende oder vorhandene Zusatzkosten</x:v>
      </x:c>
    </x:row>
    <x:row r="12">
      <x:c r="A12" s="215" t="str">
        <x:v>Warum wir derzeit keine seriöse Obergrenze angeben</x:v>
      </x:c>
    </x:row>
    <x:row r="13">
      <x:c r="A13" s="218" t="str">
        <x:v>Bildung/Kita</x:v>
      </x:c>
      <x:c r="B13" s="218"/>
      <x:c r="C13" s="218"/>
      <x:c r="D13" s="12" t="str">
        <x:v>Bundesweit keine harmonisierte migrationsspezifische 2016-2025-Ausgabenreihe; in manchen breiten Länderwerten bereits enthalten.</x:v>
      </x:c>
      <x:c r="E13" s="12"/>
      <x:c r="F13" s="12"/>
      <x:c r="G13" s="12"/>
      <x:c r="H13" s="12"/>
      <x:c r="I13" s="12"/>
      <x:c r="J13" s="12"/>
      <x:c r="K13" s="12"/>
    </x:row>
    <x:row r="14">
      <x:c r="A14" s="218" t="str">
        <x:v>Gesundheit</x:v>
      </x:c>
      <x:c r="B14" s="218"/>
      <x:c r="C14" s="218"/>
      <x:c r="D14" s="12" t="str">
        <x:v>AsylbLG enthält Gesundheits-/besondere Leistungen bereits; weitere GKV/SGB-Kosten lassen sich nicht pauschal zusätzlich rechnen.</x:v>
      </x:c>
      <x:c r="E14" s="12"/>
      <x:c r="F14" s="12"/>
      <x:c r="G14" s="12"/>
      <x:c r="H14" s="12"/>
      <x:c r="I14" s="12"/>
      <x:c r="J14" s="12"/>
      <x:c r="K14" s="12"/>
    </x:row>
    <x:row r="15">
      <x:c r="A15" s="218" t="str">
        <x:v>Jugendhilfe/UMA</x:v>
      </x:c>
      <x:c r="B15" s="218"/>
      <x:c r="C15" s="218"/>
      <x:c r="D15" s="12" t="str">
        <x:v>Reale Zusatzkosten vorhanden, aber keine vollständige nationale Reihe und teils bereits in Länderwerten enthalten.</x:v>
      </x:c>
      <x:c r="E15" s="12"/>
      <x:c r="F15" s="12"/>
      <x:c r="G15" s="12"/>
      <x:c r="H15" s="12"/>
      <x:c r="I15" s="12"/>
      <x:c r="J15" s="12"/>
      <x:c r="K15" s="12"/>
    </x:row>
    <x:row r="16">
      <x:c r="A16" s="218" t="str">
        <x:v>Justiz/Polizei</x:v>
      </x:c>
      <x:c r="B16" s="218"/>
      <x:c r="C16" s="218"/>
      <x:c r="D16" s="12" t="str">
        <x:v>Mischkostentitel häufig nicht migrationsspezifisch abgrenzbar; Hochrechnungen aus Gesamtbudgets wären methodisch unzulässig.</x:v>
      </x:c>
      <x:c r="E16" s="12"/>
      <x:c r="F16" s="12"/>
      <x:c r="G16" s="12"/>
      <x:c r="H16" s="12"/>
      <x:c r="I16" s="12"/>
      <x:c r="J16" s="12"/>
      <x:c r="K16" s="12"/>
    </x:row>
    <x:row r="17">
      <x:c r="A17" s="218" t="str">
        <x:v>Verwaltung</x:v>
      </x:c>
      <x:c r="B17" s="218"/>
      <x:c r="C17" s="218"/>
      <x:c r="D17" s="12" t="str">
        <x:v>BAMF/Bundesverwaltung steckt im Bundesblock; Länder-/Kommunalverwaltung nur teilweise separat quantifizierbar.</x:v>
      </x:c>
      <x:c r="E17" s="12"/>
      <x:c r="F17" s="12"/>
      <x:c r="G17" s="12"/>
      <x:c r="H17" s="12"/>
      <x:c r="I17" s="12"/>
      <x:c r="J17" s="12"/>
      <x:c r="K17" s="12"/>
    </x:row>
    <x:row r="18">
      <x:c r="A18" s="218" t="str">
        <x:v>Kommunen</x:v>
      </x:c>
      <x:c r="B18" s="218"/>
      <x:c r="C18" s="218"/>
      <x:c r="D18" s="12" t="str">
        <x:v>Kommunale Bruttoausgaben sind vielfach über Landes- und Bundesmittel refinanziert und deshalb nicht additiv.</x:v>
      </x:c>
      <x:c r="E18" s="12"/>
      <x:c r="F18" s="12"/>
      <x:c r="G18" s="12"/>
      <x:c r="H18" s="12"/>
      <x:c r="I18" s="12"/>
      <x:c r="J18" s="12"/>
      <x:c r="K18" s="12"/>
    </x:row>
    <x:row r="21">
      <x:c r="A21" s="215" t="str">
        <x:v>Aktuelle Transfer-Sensitivitäten - keine Gesamtkostenspanne</x:v>
      </x:c>
    </x:row>
    <x:row r="22">
      <x:c r="A22" s="213" t="str">
        <x:v>Kategorie</x:v>
      </x:c>
      <x:c r="B22" s="213" t="str">
        <x:v>Wert (Mrd. €)</x:v>
      </x:c>
      <x:c r="C22" s="213" t="str">
        <x:v>Status</x:v>
      </x:c>
      <x:c r="D22" s="213" t="str">
        <x:v>Einordnung</x:v>
      </x:c>
      <x:c r="F22" s="221" t="str">
        <x:v>Redaktionelle Konsequenz: Keinen der drei Werte als 'richtige Gesamtsumme', Untergrenze oder Obergrenze veröffentlichen. Sie zeigen nur, wie unterschiedliche Transferannahmen die bereits identifizierten Ausgabenblöcke verändern.</x:v>
      </x:c>
      <x:c r="G22" s="221"/>
      <x:c r="H22" s="221"/>
      <x:c r="I22" s="221"/>
      <x:c r="J22" s="221"/>
      <x:c r="K22" s="221"/>
    </x:row>
    <x:row r="23">
      <x:c r="A23" s="12" t="str">
        <x:v>Aggressive Transferbereinigung</x:v>
      </x:c>
      <x:c r="B23" s="75" t="n">
        <x:f>'Transfer-Matching'!B19</x:f>
        <x:v>302.80267970982004</x:v>
      </x:c>
      <x:c r="C23" s="75" t="str">
        <x:v>Sensitivität</x:v>
      </x:c>
      <x:c r="D23" s="12" t="str">
        <x:v>gesamte 48,163-Mrd.-Reihe abgezogen; kein Mindestwert</x:v>
      </x:c>
      <x:c r="F23" s="221"/>
      <x:c r="G23" s="221"/>
      <x:c r="H23" s="221"/>
      <x:c r="I23" s="221"/>
      <x:c r="J23" s="221"/>
      <x:c r="K23" s="221"/>
    </x:row>
    <x:row r="24">
      <x:c r="A24" s="12" t="str">
        <x:v>Strukturelles Transferszenario</x:v>
      </x:c>
      <x:c r="B24" s="75" t="n">
        <x:f>'Transfer-Matching'!B17</x:f>
        <x:v>317.93467970982005</x:v>
      </x:c>
      <x:c r="C24" s="75" t="str">
        <x:v>Sensitivität</x:v>
      </x:c>
      <x:c r="D24" s="12" t="str">
        <x:v>illustrative Transferannahme; kein Endwert</x:v>
      </x:c>
      <x:c r="F24" s="221"/>
      <x:c r="G24" s="221"/>
      <x:c r="H24" s="221"/>
      <x:c r="I24" s="221"/>
      <x:c r="J24" s="221"/>
      <x:c r="K24" s="221"/>
    </x:row>
    <x:row r="25">
      <x:c r="A25" s="12" t="str">
        <x:v>Nur explizit bereinigt</x:v>
      </x:c>
      <x:c r="B25" s="75" t="n">
        <x:f>'Transfer-Matching'!B20</x:f>
        <x:v>349.53447970982006</x:v>
      </x:c>
      <x:c r="C25" s="75" t="str">
        <x:v>Kontrollgröße</x:v>
      </x:c>
      <x:c r="D25" s="12" t="str">
        <x:v>keine Gesamtkostenobergrenze</x:v>
      </x:c>
      <x:c r="F25" s="221"/>
      <x:c r="G25" s="221"/>
      <x:c r="H25" s="221"/>
      <x:c r="I25" s="221"/>
      <x:c r="J25" s="221"/>
      <x:c r="K25" s="221"/>
    </x:row>
    <x:row r="26">
      <x:c r="A26" s="12" t="str">
        <x:v>Noch offene Zusatzkosten</x:v>
      </x:c>
      <x:c r="B26" s="75" t="n">
        <x:v>0</x:v>
      </x:c>
      <x:c r="C26" s="75"/>
      <x:c r="D26" s="12" t="str">
        <x:v>nicht seriös als Null oder feste Obergrenze anzusetzen</x:v>
      </x:c>
      <x:c r="F26" s="221"/>
      <x:c r="G26" s="221"/>
      <x:c r="H26" s="221"/>
      <x:c r="I26" s="221"/>
      <x:c r="J26" s="221"/>
      <x:c r="K26" s="221"/>
    </x:row>
    <x:row r="29">
      <x:c r="A29" s="213" t="str">
        <x:v>Priorität</x:v>
      </x:c>
      <x:c r="B29" s="213" t="str">
        <x:v>Block</x:v>
      </x:c>
      <x:c r="C29" s="213" t="str">
        <x:v>Was fehlt konkret?</x:v>
      </x:c>
      <x:c r="D29" s="213" t="str">
        <x:v>Ziel</x:v>
      </x:c>
      <x:c r="E29" s="213" t="str">
        <x:v>Kann 400-Mrd.-Differenz beeinflussen?</x:v>
      </x:c>
      <x:c r="F29" s="213" t="str">
        <x:v>Nächster Schritt</x:v>
      </x:c>
      <x:c r="G29" s="213" t="str">
        <x:v>Status</x:v>
      </x:c>
      <x:c r="I29" s="226" t="str">
        <x:v>Fortschritt neue Länderwerte</x:v>
      </x:c>
      <x:c r="J29" s="226" t="str">
        <x:v>Wert</x:v>
      </x:c>
      <x:c r="K29" s="226" t="str">
        <x:v>Hinweis</x:v>
      </x:c>
    </x:row>
    <x:row r="30">
      <x:c r="A30" s="12" t="n">
        <x:v>1</x:v>
      </x:c>
      <x:c r="B30" s="12" t="str">
        <x:v>fehlende breite Länderjahre</x:v>
      </x:c>
      <x:c r="C30" s="12" t="str">
        <x:v>79 von 160 Land-Jahren ohne breiten Vollwert</x:v>
      </x:c>
      <x:c r="D30" s="12" t="str">
        <x:v>Untergrenze anheben, ohne Doppelzählung</x:v>
      </x:c>
      <x:c r="E30" s="12" t="str">
        <x:v>hoch</x:v>
      </x:c>
      <x:c r="F30" s="12" t="str">
        <x:v>amtliche Länderwerte nachziehen</x:v>
      </x:c>
      <x:c r="G30" s="12" t="str">
        <x:v>offen</x:v>
      </x:c>
      <x:c r="I30" s="12" t="str">
        <x:v>Berlin 2021 Mindestwert (Mio. €)</x:v>
      </x:c>
      <x:c r="J30" s="12" t="n">
        <x:v>544.5</x:v>
      </x:c>
      <x:c r="K30" s="12" t="str">
        <x:v>AsylbLG + SGB VIII + Integration</x:v>
      </x:c>
    </x:row>
    <x:row r="31">
      <x:c r="A31" s="12" t="n">
        <x:v>2</x:v>
      </x:c>
      <x:c r="B31" s="12" t="str">
        <x:v>Jugendhilfe/UMA</x:v>
      </x:c>
      <x:c r="C31" s="12" t="str">
        <x:v>nationale 2016-2025-Reihe fehlt</x:v>
      </x:c>
      <x:c r="D31" s="12" t="str">
        <x:v>echte Zusatzkosten außerhalb breiter Werte erfassen</x:v>
      </x:c>
      <x:c r="E31" s="12" t="str">
        <x:v>mittel</x:v>
      </x:c>
      <x:c r="F31" s="12" t="str">
        <x:v>Länderberichte systematisch auswerten</x:v>
      </x:c>
      <x:c r="G31" s="12" t="str">
        <x:v>offen</x:v>
      </x:c>
      <x:c r="I31" s="12" t="str">
        <x:v>Brandenburg 2021 gesamt (Mio. €)</x:v>
      </x:c>
      <x:c r="J31" s="12" t="n">
        <x:v>384.4</x:v>
      </x:c>
      <x:c r="K31" s="12" t="str">
        <x:v>asylbedingte Ausgaben insgesamt</x:v>
      </x:c>
    </x:row>
    <x:row r="32">
      <x:c r="A32" s="12" t="n">
        <x:v>3</x:v>
      </x:c>
      <x:c r="B32" s="12" t="str">
        <x:v>Bildung/Kita</x:v>
      </x:c>
      <x:c r="C32" s="12" t="str">
        <x:v>nur heterogene Zusatzwerte</x:v>
      </x:c>
      <x:c r="D32" s="12" t="str">
        <x:v>nur explizite Mehrkosten erfassen</x:v>
      </x:c>
      <x:c r="E32" s="12" t="str">
        <x:v>mittel bis hoch</x:v>
      </x:c>
      <x:c r="F32" s="12" t="str">
        <x:v>Länderberichte + Kultushaushalte</x:v>
      </x:c>
      <x:c r="G32" s="12" t="str">
        <x:v>offen</x:v>
      </x:c>
      <x:c r="I32" s="12" t="str">
        <x:v>Hamburg 2022 Mindestwert (Mio. €)</x:v>
      </x:c>
      <x:c r="J32" s="12" t="n">
        <x:v>445</x:v>
      </x:c>
      <x:c r="K32" s="12" t="str">
        <x:v>221 ohne Ukraine + 224 Ukraine, unvollständig</x:v>
      </x:c>
    </x:row>
    <x:row r="33">
      <x:c r="A33" s="12" t="n">
        <x:v>4</x:v>
      </x:c>
      <x:c r="B33" s="12" t="str">
        <x:v>Gesundheit außerhalb AsylbLG</x:v>
      </x:c>
      <x:c r="C33" s="12" t="str">
        <x:v>Abgrenzung zu GKV/SGB fehlt</x:v>
      </x:c>
      <x:c r="D33" s="12" t="str">
        <x:v>Doppelzählung vermeiden</x:v>
      </x:c>
      <x:c r="E33" s="12" t="str">
        <x:v>mittel</x:v>
      </x:c>
      <x:c r="F33" s="12" t="str">
        <x:v>nur amtlich explizite Zusatzwerte</x:v>
      </x:c>
      <x:c r="G33" s="12" t="str">
        <x:v>offen</x:v>
      </x:c>
      <x:c r="I33" s="12" t="str">
        <x:v>Sachsen 2022 Land (Mio. €)</x:v>
      </x:c>
      <x:c r="J33" s="12" t="n">
        <x:v>600.9</x:v>
      </x:c>
      <x:c r="K33" s="12" t="str">
        <x:v>davon 390,6 an Kommunen</x:v>
      </x:c>
    </x:row>
    <x:row r="34">
      <x:c r="A34" s="12" t="n">
        <x:v>5</x:v>
      </x:c>
      <x:c r="B34" s="12" t="str">
        <x:v>Justiz/Polizei</x:v>
      </x:c>
      <x:c r="C34" s="12" t="str">
        <x:v>migrationsspezifische Zusatzkosten kaum harmonisiert</x:v>
      </x:c>
      <x:c r="D34" s="12" t="str">
        <x:v>nur belastbare Zusatzwerte</x:v>
      </x:c>
      <x:c r="E34" s="12" t="str">
        <x:v>eher niedrig bis mittel</x:v>
      </x:c>
      <x:c r="F34" s="12" t="str">
        <x:v>keine Gesamtbudget-Hochrechnung</x:v>
      </x:c>
      <x:c r="G34" s="12" t="str">
        <x:v>offen</x:v>
      </x:c>
      <x:c r="I34" s="12" t="str">
        <x:v>Berlin 2023 gesamt (Mio. €)</x:v>
      </x:c>
      <x:c r="J34" s="12" t="n">
        <x:v>1361</x:v>
      </x:c>
      <x:c r="K34" s="12" t="str">
        <x:v>890,5 ohne Ukraine + 470,5 Ukraine</x:v>
      </x:c>
    </x:row>
    <x:row r="35">
      <x:c r="A35" s="12" t="n">
        <x:v>6</x:v>
      </x:c>
      <x:c r="B35" s="12" t="str">
        <x:v>kommunale Eigenbelastung</x:v>
      </x:c>
      <x:c r="C35" s="12" t="str">
        <x:v>Brutto minus Land/Bund-Erstattung</x:v>
      </x:c>
      <x:c r="D35" s="12" t="str">
        <x:v>echten kommunalen Nettoanteil bestimmen</x:v>
      </x:c>
      <x:c r="E35" s="12" t="str">
        <x:v>hoch</x:v>
      </x:c>
      <x:c r="F35" s="12" t="str">
        <x:v>Länder-Kommunal-Transfers gegen Endausgaben matchen</x:v>
      </x:c>
      <x:c r="G35" s="12" t="str">
        <x:v>offen</x:v>
      </x:c>
      <x:c r="I35" s="12" t="str">
        <x:v>Quelle</x:v>
      </x:c>
      <x:c r="J35" s="12" t="str">
        <x:v>Bundestagsberichte</x:v>
      </x:c>
      <x:c r="K35" s="12" t="str">
        <x:v>20/2485, 20/6850, 20/11546</x:v>
      </x:c>
    </x:row>
    <x:row r="37">
      <x:c r="I37" s="231" t="str">
        <x:v>Weitere Länderpräzisierung v20</x:v>
      </x:c>
      <x:c r="J37" s="231" t="str">
        <x:v>Wert (Mio. €)</x:v>
      </x:c>
      <x:c r="K37" s="231" t="str">
        <x:v>Einordnung</x:v>
      </x:c>
    </x:row>
    <x:row r="38">
      <x:c r="I38" s="12" t="str">
        <x:v>Niedersachsen 2023</x:v>
      </x:c>
      <x:c r="J38" s="232" t="n">
        <x:v>1290.55</x:v>
      </x:c>
      <x:c r="K38" s="12" t="str">
        <x:v>vorläufiger Istwert statt Plan</x:v>
      </x:c>
    </x:row>
    <x:row r="39">
      <x:c r="I39" s="12" t="str">
        <x:v>Baden-Württemberg 2024</x:v>
      </x:c>
      <x:c r="J39" s="232" t="n">
        <x:v>1031</x:v>
      </x:c>
      <x:c r="K39" s="12" t="str">
        <x:v>Mindestwert: Unterbringung + UMA</x:v>
      </x:c>
    </x:row>
    <x:row r="40">
      <x:c r="I40" s="12" t="str">
        <x:v>Niedersachsen 2024</x:v>
      </x:c>
      <x:c r="J40" s="232" t="n">
        <x:v>1027.61</x:v>
      </x:c>
      <x:c r="K40" s="12" t="str">
        <x:v>vorläufiger Istwert statt Plan</x:v>
      </x:c>
    </x:row>
    <x:row r="41">
      <x:c r="I41" s="12" t="str">
        <x:v>Sachsen-Anhalt 2024</x:v>
      </x:c>
      <x:c r="J41" s="232" t="n">
        <x:v>208</x:v>
      </x:c>
      <x:c r="K41" s="12" t="str">
        <x:v>Mindestwert: Aufnahme/Unterbringung + UMA</x:v>
      </x:c>
    </x:row>
    <x:row r="42">
      <x:c r="I42" s="12" t="str">
        <x:v>Baden-Württemberg 2025</x:v>
      </x:c>
      <x:c r="J42" s="232" t="n">
        <x:v>836</x:v>
      </x:c>
      <x:c r="K42" s="12" t="str">
        <x:v>Mindestwert: Unterbringung + UMA</x:v>
      </x:c>
    </x:row>
    <x:row r="43">
      <x:c r="I43" s="12" t="str">
        <x:v>Hamburg 2025</x:v>
      </x:c>
      <x:c r="J43" s="232" t="n">
        <x:v>341</x:v>
      </x:c>
      <x:c r="K43" s="12" t="str">
        <x:v>explizit unvollständiger Berichts-Wert</x:v>
      </x:c>
    </x:row>
    <x:row r="44">
      <x:c r="I44" s="12" t="str">
        <x:v>Hessen 2025</x:v>
      </x:c>
      <x:c r="J44" s="232" t="n">
        <x:v>1176.6</x:v>
      </x:c>
      <x:c r="K44" s="12" t="str">
        <x:v>breiter Istwert; 641 Mio. an Kommunen</x:v>
      </x:c>
    </x:row>
    <x:row r="45">
      <x:c r="I45" s="12" t="str">
        <x:v>Sachsen-Anhalt 2025</x:v>
      </x:c>
      <x:c r="J45" s="232" t="n">
        <x:v>218</x:v>
      </x:c>
      <x:c r="K45" s="12" t="str">
        <x:v>Mindestwert: Aufnahme/Unterbringung + UMA</x:v>
      </x:c>
    </x:row>
  </x:sheetData>
  <x:mergeCells>
    <x:mergeCell ref="A1:K1"/>
    <x:mergeCell ref="A2:K2"/>
    <x:mergeCell ref="A12:K12"/>
    <x:mergeCell ref="A13:C13"/>
    <x:mergeCell ref="D13:K13"/>
    <x:mergeCell ref="A14:C14"/>
    <x:mergeCell ref="D14:K14"/>
    <x:mergeCell ref="A15:C15"/>
    <x:mergeCell ref="D15:K15"/>
    <x:mergeCell ref="A16:C16"/>
    <x:mergeCell ref="D16:K16"/>
    <x:mergeCell ref="A17:C17"/>
    <x:mergeCell ref="D17:K17"/>
    <x:mergeCell ref="A18:C18"/>
    <x:mergeCell ref="D18:K18"/>
    <x:mergeCell ref="A21:K21"/>
    <x:mergeCell ref="F22:K26"/>
  </x:mergeCells>
  <x:pageMargins left="0.7" right="0.7" top="0.75" bottom="0.75" header="0.3" footer="0.3"/>
</x:worksheet>
</file>

<file path=xl/worksheets/sheet17.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10" hidden="0" customWidth="1"/>
    <x:col min="2" max="2" width="16" hidden="0" customWidth="1"/>
    <x:col min="3" max="3" width="20" hidden="0" customWidth="1"/>
    <x:col min="4" max="4" width="34" hidden="0" customWidth="1"/>
    <x:col min="5" max="5" width="20" hidden="0" customWidth="1"/>
    <x:col min="6" max="6" width="22" hidden="0" customWidth="1"/>
    <x:col min="7" max="7" width="28" hidden="0" customWidth="1"/>
    <x:col min="8" max="8" width="55" hidden="0" customWidth="1"/>
    <x:col min="9" max="9" width="48" hidden="0" customWidth="1"/>
  </x:cols>
  <x:sheetData>
    <x:row r="1">
      <x:c r="A1" s="235" t="str">
        <x:v>Bayern: Zuwanderungs- und Integrationsfonds / belastbare Jahreswerte</x:v>
      </x:c>
    </x:row>
    <x:row r="3">
      <x:c r="A3" s="239" t="str">
        <x:v>Jahr</x:v>
      </x:c>
      <x:c r="B3" s="239" t="str">
        <x:v>Wert (Mio. €)</x:v>
      </x:c>
      <x:c r="C3" s="239" t="str">
        <x:v>Art</x:v>
      </x:c>
      <x:c r="D3" s="239" t="str">
        <x:v>Abdeckung</x:v>
      </x:c>
      <x:c r="E3" s="239" t="str">
        <x:v>an Kommunen enthalten</x:v>
      </x:c>
      <x:c r="F3" s="239" t="str">
        <x:v>Status für Untergrenze</x:v>
      </x:c>
      <x:c r="G3" s="239" t="str">
        <x:v>Quelle</x:v>
      </x:c>
      <x:c r="H3" s="239" t="str">
        <x:v>URL</x:v>
      </x:c>
      <x:c r="I3" s="239" t="str">
        <x:v>Hinweis</x:v>
      </x:c>
    </x:row>
    <x:row r="4">
      <x:c r="A4" s="12" t="n">
        <x:v>2020</x:v>
      </x:c>
      <x:c r="B4" s="232" t="n">
        <x:v>780.5</x:v>
      </x:c>
      <x:c r="C4" s="12" t="str">
        <x:v>Soll/Haushaltsansatz</x:v>
      </x:c>
      <x:c r="D4" s="12" t="str">
        <x:v>gesetzliche Leistungen Unterbringung/Versorgung</x:v>
      </x:c>
      <x:c r="E4" s="232" t="n">
        <x:v>200.5</x:v>
      </x:c>
      <x:c r="F4" s="12" t="str">
        <x:v>nicht verwendet</x:v>
      </x:c>
      <x:c r="G4" s="12" t="str">
        <x:v>Bayerischer Staatshaushalt 2019/2020</x:v>
      </x:c>
      <x:c r="H4" s="12" t="str">
        <x:v>https://www.finanzministerium.bayern/haushalt/staatshaushalt_2019/haushaltsplan/Epl03.pdf</x:v>
      </x:c>
      <x:c r="I4" s="12" t="str">
        <x:v>Kein Istwert; deshalb nicht zur Arbeits-Untergrenze addiert.</x:v>
      </x:c>
    </x:row>
    <x:row r="5">
      <x:c r="A5" s="12" t="n">
        <x:v>2021</x:v>
      </x:c>
      <x:c r="B5" s="232" t="n">
        <x:v>1151.83</x:v>
      </x:c>
      <x:c r="C5" s="12" t="str">
        <x:v>Ist / Mindestwert</x:v>
      </x:c>
      <x:c r="D5" s="12" t="str">
        <x:v>Asyl-Hauptblock + ausgewiesene Integrationspositionen</x:v>
      </x:c>
      <x:c r="E5" s="232" t="n">
        <x:v>441.12</x:v>
      </x:c>
      <x:c r="F5" s="12" t="str">
        <x:v>verwendet</x:v>
      </x:c>
      <x:c r="G5" s="12" t="str">
        <x:v>Bayerischer Landtag Drs. 18/23863</x:v>
      </x:c>
      <x:c r="H5" s="12" t="str">
        <x:v>https://www.bayern.landtag.de/www/ElanTextAblage_WP18/Drucksachen/Schriftliche%20Anfragen/18_0023863.pdf</x:v>
      </x:c>
      <x:c r="I5" s="12" t="str">
        <x:v>Mindestens 1.108,96 Mio. Asyl-Hauptblock plus 42,87 Mio. ausgewiesene Integration.</x:v>
      </x:c>
    </x:row>
    <x:row r="6">
      <x:c r="A6" s="12" t="n">
        <x:v>2022</x:v>
      </x:c>
      <x:c r="B6" s="232" t="n">
        <x:v>1457.8</x:v>
      </x:c>
      <x:c r="C6" s="12" t="str">
        <x:v>Ist / Teilwert</x:v>
      </x:c>
      <x:c r="D6" s="12" t="str">
        <x:v>gesetzliche Leistungen Unterbringung/Versorgung</x:v>
      </x:c>
      <x:c r="E6" s="232" t="n">
        <x:v>574</x:v>
      </x:c>
      <x:c r="F6" s="12" t="str">
        <x:v>verwendet</x:v>
      </x:c>
      <x:c r="G6" s="12" t="str">
        <x:v>Bayerischer Landtag Drs. 18/27049</x:v>
      </x:c>
      <x:c r="H6" s="12" t="str">
        <x:v>https://www.bayern.landtag.de/www/ElanTextAblage_WP18/Drucksachen/Basisdrucksachen/0000017000/0000017137.pdf</x:v>
      </x:c>
      <x:c r="I6" s="12" t="str">
        <x:v>Gesamtaufstellung aller Ressorts laut Staatsregierung nicht kurzfristig verfügbar.</x:v>
      </x:c>
    </x:row>
    <x:row r="7">
      <x:c r="A7" s="12" t="n">
        <x:v>2024</x:v>
      </x:c>
      <x:c r="B7" s="232"/>
      <x:c r="C7" s="12" t="str">
        <x:v>keine exakte Ist-Gesamtsumme identifiziert</x:v>
      </x:c>
      <x:c r="D7" s="12" t="str">
        <x:v>Fonds umfasst Asyl und Integration</x:v>
      </x:c>
      <x:c r="E7" s="232"/>
      <x:c r="F7" s="12" t="str">
        <x:v>offen</x:v>
      </x:c>
      <x:c r="G7" s="12" t="str">
        <x:v>BT-Drs. 21/330</x:v>
      </x:c>
      <x:c r="H7" s="12" t="str">
        <x:v>https://dserver.bundestag.de/btd/21/003/2100330.pdf</x:v>
      </x:c>
      <x:c r="I7" s="12" t="str">
        <x:v>Bundesbericht bestätigt, dass sämtliche Ausgaben des Freistaats in diesem Fonds gebündelt werden, nennt aber in der Passage keine Gesamtsumme.</x:v>
      </x:c>
    </x:row>
    <x:row r="8">
      <x:c r="A8" s="12" t="n">
        <x:v>2025</x:v>
      </x:c>
      <x:c r="B8" s="232" t="n">
        <x:v>3014.8</x:v>
      </x:c>
      <x:c r="C8" s="12" t="str">
        <x:v>Nachtragshaushalt / Soll</x:v>
      </x:c>
      <x:c r="D8" s="12" t="str">
        <x:v>Zuwanderung und Integration gesamt</x:v>
      </x:c>
      <x:c r="E8" s="232"/>
      <x:c r="F8" s="12" t="str">
        <x:v>nicht verwendet</x:v>
      </x:c>
      <x:c r="G8" s="12" t="str">
        <x:v>Bayerischer Nachtragshaushalt 2025</x:v>
      </x:c>
      <x:c r="H8" s="12" t="str">
        <x:v>https://www.bayern.landtag.de/fileadmin/Nachtraghaushaltplan_2025.pdf</x:v>
      </x:c>
      <x:c r="I8" s="12" t="str">
        <x:v>Planwert, kein Ist. Daher bewusst nicht als belastbare Untergrenze verwendet.</x:v>
      </x:c>
    </x:row>
    <x:row r="11">
      <x:c r="A11" s="242" t="str">
        <x:v>Methodischer Punkt: Der bayerische Fonds ist für die Doppelzählungsfrage besonders aufschlussreich. Er enthält erhebliche Zahlungen an Kommunen bereits innerhalb des Landesblocks. 2021 waren allein 441,12 Mio. € Erstattungen an Kommunen im Asyl-Hauptblock enthalten; 2022 waren es 574,0 Mio. €. Diese Beträge dürfen bei einer separaten kommunalen Addition nicht noch einmal als zusätzliche Staatskosten erscheinen.</x:v>
      </x:c>
      <x:c r="B11" s="242"/>
      <x:c r="C11" s="242"/>
      <x:c r="D11" s="242"/>
      <x:c r="E11" s="242"/>
      <x:c r="F11" s="242"/>
      <x:c r="G11" s="242"/>
      <x:c r="H11" s="242"/>
      <x:c r="I11" s="242"/>
    </x:row>
    <x:row r="12">
      <x:c r="A12" s="242"/>
      <x:c r="B12" s="242"/>
      <x:c r="C12" s="242"/>
      <x:c r="D12" s="242"/>
      <x:c r="E12" s="242"/>
      <x:c r="F12" s="242"/>
      <x:c r="G12" s="242"/>
      <x:c r="H12" s="242"/>
      <x:c r="I12" s="242"/>
    </x:row>
    <x:row r="13">
      <x:c r="A13" s="242"/>
      <x:c r="B13" s="242"/>
      <x:c r="C13" s="242"/>
      <x:c r="D13" s="242"/>
      <x:c r="E13" s="242"/>
      <x:c r="F13" s="242"/>
      <x:c r="G13" s="242"/>
      <x:c r="H13" s="242"/>
      <x:c r="I13" s="242"/>
    </x:row>
    <x:row r="14">
      <x:c r="A14" s="242"/>
      <x:c r="B14" s="242"/>
      <x:c r="C14" s="242"/>
      <x:c r="D14" s="242"/>
      <x:c r="E14" s="242"/>
      <x:c r="F14" s="242"/>
      <x:c r="G14" s="242"/>
      <x:c r="H14" s="242"/>
      <x:c r="I14" s="242"/>
    </x:row>
  </x:sheetData>
  <x:mergeCells>
    <x:mergeCell ref="A1:I1"/>
    <x:mergeCell ref="A11:I14"/>
  </x:mergeCells>
  <x:pageMargins left="0.7" right="0.7" top="0.75" bottom="0.75" header="0.3" footer="0.3"/>
</x:worksheet>
</file>

<file path=xl/worksheets/sheet18.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22" hidden="0" customWidth="1"/>
    <x:col min="2" max="2" width="10" hidden="0" customWidth="1"/>
    <x:col min="3" max="3" width="16" hidden="0" customWidth="1"/>
    <x:col min="4" max="4" width="18" hidden="0" customWidth="1"/>
    <x:col min="5" max="5" width="20" hidden="0" customWidth="1"/>
    <x:col min="6" max="6" width="36" hidden="0" customWidth="1"/>
    <x:col min="7" max="7" width="24" hidden="0" customWidth="1"/>
    <x:col min="8" max="8" width="55" hidden="0" customWidth="1"/>
    <x:col min="9" max="9" width="48" hidden="0" customWidth="1"/>
  </x:cols>
  <x:sheetData>
    <x:row r="1">
      <x:c r="A1" s="244" t="str">
        <x:v>Baden-Württemberg, Hessen, Berlin: Präzisierungen</x:v>
      </x:c>
    </x:row>
    <x:row r="3">
      <x:c r="A3" s="248" t="str">
        <x:v>Land</x:v>
      </x:c>
      <x:c r="B3" s="248" t="str">
        <x:v>Jahr</x:v>
      </x:c>
      <x:c r="C3" s="248" t="str">
        <x:v>Wert (Mio. €)</x:v>
      </x:c>
      <x:c r="D3" s="248" t="str">
        <x:v>Art</x:v>
      </x:c>
      <x:c r="E3" s="248" t="str">
        <x:v>Kommunalanteil (Mio. €)</x:v>
      </x:c>
      <x:c r="F3" s="248" t="str">
        <x:v>Abdeckung</x:v>
      </x:c>
      <x:c r="G3" s="248" t="str">
        <x:v>Quelle</x:v>
      </x:c>
      <x:c r="H3" s="248" t="str">
        <x:v>URL</x:v>
      </x:c>
      <x:c r="I3" s="248" t="str">
        <x:v>Hinweis</x:v>
      </x:c>
    </x:row>
    <x:row r="4">
      <x:c r="A4" s="12" t="str">
        <x:v>Baden-Württemberg</x:v>
      </x:c>
      <x:c r="B4" s="12" t="n">
        <x:v>2023</x:v>
      </x:c>
      <x:c r="C4" s="14" t="n">
        <x:v>857</x:v>
      </x:c>
      <x:c r="D4" s="14" t="str">
        <x:v>Mindest-Ist</x:v>
      </x:c>
      <x:c r="E4" s="14"/>
      <x:c r="F4" s="12" t="str">
        <x:v>vorläufige Unterbringung + UMA</x:v>
      </x:c>
      <x:c r="G4" s="12" t="str">
        <x:v>BT-Drs. 20/11546</x:v>
      </x:c>
      <x:c r="H4" s="12" t="str">
        <x:v>https://dserver.bundestag.de/btd/20/115/2011546.pdf</x:v>
      </x:c>
      <x:c r="I4" s="12" t="str">
        <x:v>Weitere Kostenblöcke ausdrücklich vorhanden.</x:v>
      </x:c>
    </x:row>
    <x:row r="5">
      <x:c r="A5" s="12" t="str">
        <x:v>Hessen</x:v>
      </x:c>
      <x:c r="B5" s="12" t="n">
        <x:v>2023</x:v>
      </x:c>
      <x:c r="C5" s="14" t="n">
        <x:v>1029</x:v>
      </x:c>
      <x:c r="D5" s="14" t="str">
        <x:v>Ist gesamt</x:v>
      </x:c>
      <x:c r="E5" s="14" t="n">
        <x:v>487</x:v>
      </x:c>
      <x:c r="F5" s="12" t="str">
        <x:v>Aufnahme/Unterbringung + sonstige Flüchtlings-/Integrationszwecke</x:v>
      </x:c>
      <x:c r="G5" s="12" t="str">
        <x:v>BT-Drs. 20/11546</x:v>
      </x:c>
      <x:c r="H5" s="12" t="str">
        <x:v>https://dserver.bundestag.de/btd/20/115/2011546.pdf</x:v>
      </x:c>
      <x:c r="I5" s="12" t="str">
        <x:v>Breiterer Wert ersetzt zuvor nur 752 Mio. € Asylbereich im engeren Sinn.</x:v>
      </x:c>
    </x:row>
    <x:row r="6">
      <x:c r="A6" s="12" t="str">
        <x:v>Hessen</x:v>
      </x:c>
      <x:c r="B6" s="12" t="n">
        <x:v>2024</x:v>
      </x:c>
      <x:c r="C6" s="14" t="n">
        <x:v>1208.7</x:v>
      </x:c>
      <x:c r="D6" s="14" t="str">
        <x:v>Ist gesamt</x:v>
      </x:c>
      <x:c r="E6" s="14" t="n">
        <x:v>710.5</x:v>
      </x:c>
      <x:c r="F6" s="12" t="str">
        <x:v>Aufnahme/Unterbringung + sonstige Flüchtlings-/Integrationszwecke</x:v>
      </x:c>
      <x:c r="G6" s="12" t="str">
        <x:v>BT-Drs. 21/330</x:v>
      </x:c>
      <x:c r="H6" s="12" t="str">
        <x:v>https://dserver.bundestag.de/btd/21/003/2100330.pdf</x:v>
      </x:c>
      <x:c r="I6" s="12" t="str">
        <x:v>Breiter, ausdrücklich als Ist ausgewiesen.</x:v>
      </x:c>
    </x:row>
    <x:row r="7">
      <x:c r="A7" s="12" t="str">
        <x:v>Berlin</x:v>
      </x:c>
      <x:c r="B7" s="12" t="n">
        <x:v>2024</x:v>
      </x:c>
      <x:c r="C7" s="14" t="n">
        <x:v>617.8</x:v>
      </x:c>
      <x:c r="D7" s="14" t="str">
        <x:v>Teil-/Mindestwert</x:v>
      </x:c>
      <x:c r="E7" s="14"/>
      <x:c r="F7" s="12" t="str">
        <x:v>AsylbLG vorläufig</x:v>
      </x:c>
      <x:c r="G7" s="12" t="str">
        <x:v>BT-Drs. 21/330</x:v>
      </x:c>
      <x:c r="H7" s="12" t="str">
        <x:v>https://dserver.bundestag.de/btd/21/003/2100330.pdf</x:v>
      </x:c>
      <x:c r="I7" s="12" t="str">
        <x:v>Weitere hohe Unterbringungs-/Fluchtkosten ausdrücklich nicht abgebildet.</x:v>
      </x:c>
    </x:row>
    <x:row r="8">
      <x:c r="A8" s="12" t="str">
        <x:v>Berlin</x:v>
      </x:c>
      <x:c r="B8" s="12" t="n">
        <x:v>2025</x:v>
      </x:c>
      <x:c r="C8" s="14" t="n">
        <x:v>639.1</x:v>
      </x:c>
      <x:c r="D8" s="14" t="str">
        <x:v>Teil-/Mindestwert</x:v>
      </x:c>
      <x:c r="E8" s="14"/>
      <x:c r="F8" s="12" t="str">
        <x:v>AsylbLG vorläufig</x:v>
      </x:c>
      <x:c r="G8" s="12" t="str">
        <x:v>BT-Drs. 21/6280</x:v>
      </x:c>
      <x:c r="H8" s="12" t="str">
        <x:v>https://dserver.bundestag.de/btd/21/062/2106280.pdf</x:v>
      </x:c>
      <x:c r="I8" s="12" t="str">
        <x:v>Weitere hohe Fluchtkosten ausdrücklich nicht abgebildet.</x:v>
      </x:c>
    </x:row>
    <x:row r="11">
      <x:c r="A11" s="251" t="str">
        <x:v>Methodisch besonders relevant ist Hessen: 2023 flossen von 1,029 Mrd. € Landesausgaben rund 487 Mio. € an Kommunen, 2024 von 1,2087 Mrd. € rund 710,5 Mio. €. Auch hier ist eine zusätzliche Addition kommunaler Bruttoausgaben hochgradig doppelzählungsgefährdet.</x:v>
      </x:c>
      <x:c r="B11" s="251"/>
      <x:c r="C11" s="251"/>
      <x:c r="D11" s="251"/>
      <x:c r="E11" s="251"/>
      <x:c r="F11" s="251"/>
      <x:c r="G11" s="251"/>
      <x:c r="H11" s="251"/>
      <x:c r="I11" s="251"/>
    </x:row>
    <x:row r="12">
      <x:c r="A12" s="251"/>
      <x:c r="B12" s="251"/>
      <x:c r="C12" s="251"/>
      <x:c r="D12" s="251"/>
      <x:c r="E12" s="251"/>
      <x:c r="F12" s="251"/>
      <x:c r="G12" s="251"/>
      <x:c r="H12" s="251"/>
      <x:c r="I12" s="251"/>
    </x:row>
    <x:row r="13">
      <x:c r="A13" s="251"/>
      <x:c r="B13" s="251"/>
      <x:c r="C13" s="251"/>
      <x:c r="D13" s="251"/>
      <x:c r="E13" s="251"/>
      <x:c r="F13" s="251"/>
      <x:c r="G13" s="251"/>
      <x:c r="H13" s="251"/>
      <x:c r="I13" s="251"/>
    </x:row>
    <x:row r="14">
      <x:c r="A14" s="251"/>
      <x:c r="B14" s="251"/>
      <x:c r="C14" s="251"/>
      <x:c r="D14" s="251"/>
      <x:c r="E14" s="251"/>
      <x:c r="F14" s="251"/>
      <x:c r="G14" s="251"/>
      <x:c r="H14" s="251"/>
      <x:c r="I14" s="251"/>
    </x:row>
  </x:sheetData>
  <x:mergeCells>
    <x:mergeCell ref="A1:I1"/>
    <x:mergeCell ref="A11:I14"/>
  </x:mergeCells>
  <x:pageMargins left="0.7" right="0.7" top="0.75" bottom="0.75" header="0.3" footer="0.3"/>
</x:worksheet>
</file>

<file path=xl/worksheets/sheet19.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24" hidden="0" customWidth="1"/>
    <x:col min="2" max="2" width="10" hidden="0" customWidth="1"/>
    <x:col min="3" max="3" width="16" hidden="0" customWidth="1"/>
    <x:col min="4" max="4" width="18" hidden="0" customWidth="1"/>
    <x:col min="5" max="5" width="20" hidden="0" customWidth="1"/>
    <x:col min="6" max="6" width="38" hidden="0" customWidth="1"/>
    <x:col min="7" max="7" width="24" hidden="0" customWidth="1"/>
    <x:col min="8" max="8" width="55" hidden="0" customWidth="1"/>
    <x:col min="9" max="9" width="45" hidden="0" customWidth="1"/>
  </x:cols>
  <x:sheetData>
    <x:row r="1">
      <x:c r="A1" s="253" t="str">
        <x:v>2019-2021: ergänzte Länderwerte und Mindestblöcke</x:v>
      </x:c>
    </x:row>
    <x:row r="3">
      <x:c r="A3" s="257" t="str">
        <x:v>Land</x:v>
      </x:c>
      <x:c r="B3" s="257" t="str">
        <x:v>Jahr</x:v>
      </x:c>
      <x:c r="C3" s="257" t="str">
        <x:v>Wert (Mio. €)</x:v>
      </x:c>
      <x:c r="D3" s="257" t="str">
        <x:v>Typ</x:v>
      </x:c>
      <x:c r="E3" s="257" t="str">
        <x:v>Kommunalanteil (Mio. €)</x:v>
      </x:c>
      <x:c r="F3" s="257" t="str">
        <x:v>Abdeckung</x:v>
      </x:c>
      <x:c r="G3" s="257" t="str">
        <x:v>Quelle</x:v>
      </x:c>
      <x:c r="H3" s="257" t="str">
        <x:v>URL</x:v>
      </x:c>
      <x:c r="I3" s="257" t="str">
        <x:v>Hinweis</x:v>
      </x:c>
    </x:row>
    <x:row r="4">
      <x:c r="A4" s="12" t="str">
        <x:v>Baden-Württemberg</x:v>
      </x:c>
      <x:c r="B4" s="12" t="n">
        <x:v>2019</x:v>
      </x:c>
      <x:c r="C4" s="14" t="n">
        <x:v>788</x:v>
      </x:c>
      <x:c r="D4" s="14" t="str">
        <x:v>Mindestwert</x:v>
      </x:c>
      <x:c r="E4" s="14"/>
      <x:c r="F4" s="12" t="str">
        <x:v>Erstaufnahme + Unterbringung + UMA + Integration</x:v>
      </x:c>
      <x:c r="G4" s="12" t="str">
        <x:v>BT-Drs. 19/19780</x:v>
      </x:c>
      <x:c r="H4" s="12" t="str">
        <x:v>https://dserver.bundestag.de/btd/19/197/1919780.pdf</x:v>
      </x:c>
      <x:c r="I4" s="12" t="str">
        <x:v>Weitere Kosten kommen hinzu.</x:v>
      </x:c>
    </x:row>
    <x:row r="5">
      <x:c r="A5" s="12" t="str">
        <x:v>Berlin</x:v>
      </x:c>
      <x:c r="B5" s="12" t="n">
        <x:v>2019</x:v>
      </x:c>
      <x:c r="C5" s="14" t="n">
        <x:v>646.1</x:v>
      </x:c>
      <x:c r="D5" s="14" t="str">
        <x:v>Mindestwert</x:v>
      </x:c>
      <x:c r="E5" s="14"/>
      <x:c r="F5" s="12" t="str">
        <x:v>AsylbLG + SGB VIII + Integration/Kita</x:v>
      </x:c>
      <x:c r="G5" s="12" t="str">
        <x:v>BT-Drs. 19/19780</x:v>
      </x:c>
      <x:c r="H5" s="12" t="str">
        <x:v>https://dserver.bundestag.de/btd/19/197/1919780.pdf</x:v>
      </x:c>
      <x:c r="I5" s="12" t="str">
        <x:v>Summe der dargestellten Blöcke.</x:v>
      </x:c>
    </x:row>
    <x:row r="6">
      <x:c r="A6" s="12" t="str">
        <x:v>Brandenburg</x:v>
      </x:c>
      <x:c r="B6" s="12" t="n">
        <x:v>2019</x:v>
      </x:c>
      <x:c r="C6" s="14" t="n">
        <x:v>372.1</x:v>
      </x:c>
      <x:c r="D6" s="14" t="str">
        <x:v>Ist gesamt</x:v>
      </x:c>
      <x:c r="E6" s="14" t="n">
        <x:v>261.7</x:v>
      </x:c>
      <x:c r="F6" s="12" t="str">
        <x:v>asylbedingte Ausgaben insgesamt</x:v>
      </x:c>
      <x:c r="G6" s="12" t="str">
        <x:v>BT-Drs. 19/19780</x:v>
      </x:c>
      <x:c r="H6" s="12" t="str">
        <x:v>https://dserver.bundestag.de/btd/19/197/1919780.pdf</x:v>
      </x:c>
      <x:c r="I6" s="12" t="str">
        <x:v>Breiter Landeswert.</x:v>
      </x:c>
    </x:row>
    <x:row r="7">
      <x:c r="A7" s="12" t="str">
        <x:v>Mecklenburg-Vorpommern</x:v>
      </x:c>
      <x:c r="B7" s="12" t="n">
        <x:v>2019</x:v>
      </x:c>
      <x:c r="C7" s="14" t="n">
        <x:v>175</x:v>
      </x:c>
      <x:c r="D7" s="14" t="str">
        <x:v>Ist gesamt</x:v>
      </x:c>
      <x:c r="E7" s="14"/>
      <x:c r="F7" s="12" t="str">
        <x:v>Asyl- und Flüchtlingspolitik insgesamt</x:v>
      </x:c>
      <x:c r="G7" s="12" t="str">
        <x:v>BT-Drs. 19/19780</x:v>
      </x:c>
      <x:c r="H7" s="12" t="str">
        <x:v>https://dserver.bundestag.de/btd/19/197/1919780.pdf</x:v>
      </x:c>
      <x:c r="I7" s="12" t="str">
        <x:v>Breiter Landeswert.</x:v>
      </x:c>
    </x:row>
    <x:row r="8">
      <x:c r="A8" s="12" t="str">
        <x:v>Baden-Württemberg</x:v>
      </x:c>
      <x:c r="B8" s="12" t="n">
        <x:v>2020</x:v>
      </x:c>
      <x:c r="C8" s="14" t="n">
        <x:v>691</x:v>
      </x:c>
      <x:c r="D8" s="14" t="str">
        <x:v>Mindestwert</x:v>
      </x:c>
      <x:c r="E8" s="14"/>
      <x:c r="F8" s="12" t="str">
        <x:v>Erstaufnahme + Unterbringung + UMA + Integration</x:v>
      </x:c>
      <x:c r="G8" s="12" t="str">
        <x:v>BT-Drs. 19/30525</x:v>
      </x:c>
      <x:c r="H8" s="12" t="str">
        <x:v>https://dserver.bundestag.de/btd/19/305/1930525.pdf</x:v>
      </x:c>
      <x:c r="I8" s="12" t="str">
        <x:v>Weitere Kosten kommen hinzu.</x:v>
      </x:c>
    </x:row>
    <x:row r="9">
      <x:c r="A9" s="12" t="str">
        <x:v>Berlin</x:v>
      </x:c>
      <x:c r="B9" s="12" t="n">
        <x:v>2020</x:v>
      </x:c>
      <x:c r="C9" s="14" t="n">
        <x:v>519.8</x:v>
      </x:c>
      <x:c r="D9" s="14" t="str">
        <x:v>Mindestwert</x:v>
      </x:c>
      <x:c r="E9" s="14"/>
      <x:c r="F9" s="12" t="str">
        <x:v>AsylbLG + SGB VIII + Integration</x:v>
      </x:c>
      <x:c r="G9" s="12" t="str">
        <x:v>BT-Drs. 19/30525</x:v>
      </x:c>
      <x:c r="H9" s="12" t="str">
        <x:v>https://dserver.bundestag.de/btd/19/305/1930525.pdf</x:v>
      </x:c>
      <x:c r="I9" s="12" t="str">
        <x:v>Summe der dargestellten Blöcke.</x:v>
      </x:c>
    </x:row>
    <x:row r="10">
      <x:c r="A10" s="12" t="str">
        <x:v>Brandenburg</x:v>
      </x:c>
      <x:c r="B10" s="12" t="n">
        <x:v>2020</x:v>
      </x:c>
      <x:c r="C10" s="14" t="n">
        <x:v>388</x:v>
      </x:c>
      <x:c r="D10" s="14" t="str">
        <x:v>Ist gesamt</x:v>
      </x:c>
      <x:c r="E10" s="14"/>
      <x:c r="F10" s="12" t="str">
        <x:v>asylbedingte Ausgaben insgesamt</x:v>
      </x:c>
      <x:c r="G10" s="12" t="str">
        <x:v>BT-Drs. 19/30525</x:v>
      </x:c>
      <x:c r="H10" s="12" t="str">
        <x:v>https://dserver.bundestag.de/btd/19/305/1930525.pdf</x:v>
      </x:c>
      <x:c r="I10" s="12" t="str">
        <x:v>Breiter Landeswert.</x:v>
      </x:c>
    </x:row>
    <x:row r="11">
      <x:c r="A11" s="12" t="str">
        <x:v>Mecklenburg-Vorpommern</x:v>
      </x:c>
      <x:c r="B11" s="12" t="n">
        <x:v>2020</x:v>
      </x:c>
      <x:c r="C11" s="14" t="n">
        <x:v>156</x:v>
      </x:c>
      <x:c r="D11" s="14" t="str">
        <x:v>Ist gesamt</x:v>
      </x:c>
      <x:c r="E11" s="14"/>
      <x:c r="F11" s="12" t="str">
        <x:v>Asyl- und Flüchtlingspolitik insgesamt</x:v>
      </x:c>
      <x:c r="G11" s="12" t="str">
        <x:v>BT-Drs. 19/30525</x:v>
      </x:c>
      <x:c r="H11" s="12" t="str">
        <x:v>https://dserver.bundestag.de/btd/19/305/1930525.pdf</x:v>
      </x:c>
      <x:c r="I11" s="12" t="str">
        <x:v>Breiter Landeswert.</x:v>
      </x:c>
    </x:row>
    <x:row r="12">
      <x:c r="A12" s="12" t="str">
        <x:v>Baden-Württemberg</x:v>
      </x:c>
      <x:c r="B12" s="12" t="n">
        <x:v>2021</x:v>
      </x:c>
      <x:c r="C12" s="14" t="n">
        <x:v>511.4</x:v>
      </x:c>
      <x:c r="D12" s="14" t="str">
        <x:v>Mindestwert</x:v>
      </x:c>
      <x:c r="E12" s="14"/>
      <x:c r="F12" s="12" t="str">
        <x:v>Erstaufnahme + Unterbringung + UMA + Integration</x:v>
      </x:c>
      <x:c r="G12" s="12" t="str">
        <x:v>BT-Drs. 20/2485</x:v>
      </x:c>
      <x:c r="H12" s="12" t="str">
        <x:v>https://dserver.bundestag.de/btd/20/024/2002485.pdf</x:v>
      </x:c>
      <x:c r="I12" s="12" t="str">
        <x:v>Weitere Kosten kommen hinzu.</x:v>
      </x:c>
    </x:row>
    <x:row r="15">
      <x:c r="A15" s="260" t="str">
        <x:v>Doppelzählungshinweis: Brandenburg 2019 weist bei 372,1 Mio. € Gesamtausgaben bereits 261,7 Mio. € Zahlungen an Kommunen aus. Die kommunale Ebene steckt damit zu rund 70 % im Landeswert. Eine zusätzliche Addition kommunaler Bruttoausgaben ohne Gegenrechnung würde den ausgewiesenen Gesamtaufwand systematisch erhöhen.</x:v>
      </x:c>
      <x:c r="B15" s="260"/>
      <x:c r="C15" s="260"/>
      <x:c r="D15" s="260"/>
      <x:c r="E15" s="260"/>
      <x:c r="F15" s="260"/>
      <x:c r="G15" s="260"/>
      <x:c r="H15" s="260"/>
      <x:c r="I15" s="260"/>
    </x:row>
    <x:row r="16">
      <x:c r="A16" s="260"/>
      <x:c r="B16" s="260"/>
      <x:c r="C16" s="260"/>
      <x:c r="D16" s="260"/>
      <x:c r="E16" s="260"/>
      <x:c r="F16" s="260"/>
      <x:c r="G16" s="260"/>
      <x:c r="H16" s="260"/>
      <x:c r="I16" s="260"/>
    </x:row>
    <x:row r="17">
      <x:c r="A17" s="260"/>
      <x:c r="B17" s="260"/>
      <x:c r="C17" s="260"/>
      <x:c r="D17" s="260"/>
      <x:c r="E17" s="260"/>
      <x:c r="F17" s="260"/>
      <x:c r="G17" s="260"/>
      <x:c r="H17" s="260"/>
      <x:c r="I17" s="260"/>
    </x:row>
    <x:row r="18">
      <x:c r="A18" s="260"/>
      <x:c r="B18" s="260"/>
      <x:c r="C18" s="260"/>
      <x:c r="D18" s="260"/>
      <x:c r="E18" s="260"/>
      <x:c r="F18" s="260"/>
      <x:c r="G18" s="260"/>
      <x:c r="H18" s="260"/>
      <x:c r="I18" s="260"/>
    </x:row>
  </x:sheetData>
  <x:mergeCells>
    <x:mergeCell ref="A1:I1"/>
    <x:mergeCell ref="A15:I18"/>
  </x:mergeCells>
  <x:pageMargins left="0.7" right="0.7" top="0.75" bottom="0.75" header="0.3" footer="0.3"/>
</x:worksheet>
</file>

<file path=xl/worksheets/sheet20.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24" hidden="0" customWidth="1"/>
    <x:col min="2" max="2" width="10" hidden="0" customWidth="1"/>
    <x:col min="3" max="3" width="16" hidden="0" customWidth="1"/>
    <x:col min="4" max="4" width="18" hidden="0" customWidth="1"/>
    <x:col min="5" max="5" width="20" hidden="0" customWidth="1"/>
    <x:col min="6" max="6" width="38" hidden="0" customWidth="1"/>
    <x:col min="7" max="7" width="24" hidden="0" customWidth="1"/>
    <x:col min="8" max="8" width="55" hidden="0" customWidth="1"/>
    <x:col min="9" max="9" width="45" hidden="0" customWidth="1"/>
  </x:cols>
  <x:sheetData>
    <x:row r="1">
      <x:c r="A1" s="262" t="str">
        <x:v>2016-2018: Berlin, Brandenburg und Mecklenburg-Vorpommern</x:v>
      </x:c>
    </x:row>
    <x:row r="3">
      <x:c r="A3" s="266" t="str">
        <x:v>Land</x:v>
      </x:c>
      <x:c r="B3" s="266" t="str">
        <x:v>Jahr</x:v>
      </x:c>
      <x:c r="C3" s="266" t="str">
        <x:v>Wert (Mio. €)</x:v>
      </x:c>
      <x:c r="D3" s="266" t="str">
        <x:v>Typ</x:v>
      </x:c>
      <x:c r="E3" s="266" t="str">
        <x:v>Kommunalanteil (Mio. €)</x:v>
      </x:c>
      <x:c r="F3" s="266" t="str">
        <x:v>Abdeckung</x:v>
      </x:c>
      <x:c r="G3" s="266" t="str">
        <x:v>Quelle</x:v>
      </x:c>
      <x:c r="H3" s="266" t="str">
        <x:v>URL</x:v>
      </x:c>
      <x:c r="I3" s="266" t="str">
        <x:v>Hinweis</x:v>
      </x:c>
    </x:row>
    <x:row r="4">
      <x:c r="A4" s="12" t="str">
        <x:v>Berlin</x:v>
      </x:c>
      <x:c r="B4" s="12" t="n">
        <x:v>2016</x:v>
      </x:c>
      <x:c r="C4" s="14" t="n">
        <x:v>982.8</x:v>
      </x:c>
      <x:c r="D4" s="14" t="str">
        <x:v>Mindestwert</x:v>
      </x:c>
      <x:c r="E4" s="14"/>
      <x:c r="F4" s="12" t="str">
        <x:v>AsylbLG + SGB VIII + Kinderbetreuung</x:v>
      </x:c>
      <x:c r="G4" s="12" t="str">
        <x:v>BT-Drs. 18/12688</x:v>
      </x:c>
      <x:c r="H4" s="12" t="str">
        <x:v>https://dserver.bundestag.de/btd/18/126/1812688.pdf</x:v>
      </x:c>
      <x:c r="I4" s="12" t="str">
        <x:v>Weitere Verwaltungs-/Kita-Kosten kommen hinzu.</x:v>
      </x:c>
    </x:row>
    <x:row r="5">
      <x:c r="A5" s="12" t="str">
        <x:v>Brandenburg</x:v>
      </x:c>
      <x:c r="B5" s="12" t="n">
        <x:v>2016</x:v>
      </x:c>
      <x:c r="C5" s="14" t="n">
        <x:v>552.4</x:v>
      </x:c>
      <x:c r="D5" s="14" t="str">
        <x:v>Ist gesamt</x:v>
      </x:c>
      <x:c r="E5" s="14" t="n">
        <x:v>371.4</x:v>
      </x:c>
      <x:c r="F5" s="12" t="str">
        <x:v>asylbedingte Ausgaben insgesamt</x:v>
      </x:c>
      <x:c r="G5" s="12" t="str">
        <x:v>BT-Drs. 18/12688</x:v>
      </x:c>
      <x:c r="H5" s="12" t="str">
        <x:v>https://dserver.bundestag.de/btd/18/126/1812688.pdf</x:v>
      </x:c>
      <x:c r="I5" s="12" t="str">
        <x:v>Breiter Landeswert.</x:v>
      </x:c>
    </x:row>
    <x:row r="6">
      <x:c r="A6" s="12" t="str">
        <x:v>Mecklenburg-Vorpommern</x:v>
      </x:c>
      <x:c r="B6" s="12" t="n">
        <x:v>2016</x:v>
      </x:c>
      <x:c r="C6" s="14" t="n">
        <x:v>312</x:v>
      </x:c>
      <x:c r="D6" s="14" t="str">
        <x:v>Ist gesamt</x:v>
      </x:c>
      <x:c r="E6" s="14"/>
      <x:c r="F6" s="12" t="str">
        <x:v>Asyl- und Flüchtlingspolitik insgesamt</x:v>
      </x:c>
      <x:c r="G6" s="12" t="str">
        <x:v>BT-Drs. 18/12688</x:v>
      </x:c>
      <x:c r="H6" s="12" t="str">
        <x:v>https://dserver.bundestag.de/btd/18/126/1812688.pdf</x:v>
      </x:c>
      <x:c r="I6" s="12" t="str">
        <x:v>Breiter Landeswert.</x:v>
      </x:c>
    </x:row>
    <x:row r="7">
      <x:c r="A7" s="12" t="str">
        <x:v>Berlin</x:v>
      </x:c>
      <x:c r="B7" s="12" t="n">
        <x:v>2017</x:v>
      </x:c>
      <x:c r="C7" s="14" t="n">
        <x:v>966.8</x:v>
      </x:c>
      <x:c r="D7" s="14" t="str">
        <x:v>Mindestwert</x:v>
      </x:c>
      <x:c r="E7" s="14"/>
      <x:c r="F7" s="12" t="str">
        <x:v>AsylbLG + SGB VIII + Kita + Integration</x:v>
      </x:c>
      <x:c r="G7" s="12" t="str">
        <x:v>BT-Drs. 19/2499</x:v>
      </x:c>
      <x:c r="H7" s="12" t="str">
        <x:v>https://dserver.bundestag.de/btd/19/024/1902499.pdf</x:v>
      </x:c>
      <x:c r="I7" s="12" t="str">
        <x:v>Weitere Kita-Maßnahmen können hinzukommen.</x:v>
      </x:c>
    </x:row>
    <x:row r="8">
      <x:c r="A8" s="12" t="str">
        <x:v>Brandenburg</x:v>
      </x:c>
      <x:c r="B8" s="12" t="n">
        <x:v>2017</x:v>
      </x:c>
      <x:c r="C8" s="14" t="n">
        <x:v>474.1</x:v>
      </x:c>
      <x:c r="D8" s="14" t="str">
        <x:v>Ist gesamt</x:v>
      </x:c>
      <x:c r="E8" s="14" t="n">
        <x:v>299.8</x:v>
      </x:c>
      <x:c r="F8" s="12" t="str">
        <x:v>asylbedingte Ausgaben insgesamt</x:v>
      </x:c>
      <x:c r="G8" s="12" t="str">
        <x:v>BT-Drs. 19/2499</x:v>
      </x:c>
      <x:c r="H8" s="12" t="str">
        <x:v>https://dserver.bundestag.de/btd/19/024/1902499.pdf</x:v>
      </x:c>
      <x:c r="I8" s="12" t="str">
        <x:v>Breiter Landeswert.</x:v>
      </x:c>
    </x:row>
    <x:row r="9">
      <x:c r="A9" s="12" t="str">
        <x:v>Mecklenburg-Vorpommern</x:v>
      </x:c>
      <x:c r="B9" s="12" t="n">
        <x:v>2017</x:v>
      </x:c>
      <x:c r="C9" s="14" t="n">
        <x:v>234</x:v>
      </x:c>
      <x:c r="D9" s="14" t="str">
        <x:v>Ist gesamt</x:v>
      </x:c>
      <x:c r="E9" s="14"/>
      <x:c r="F9" s="12" t="str">
        <x:v>Asyl- und Flüchtlingspolitik insgesamt</x:v>
      </x:c>
      <x:c r="G9" s="12" t="str">
        <x:v>BT-Drs. 19/2499</x:v>
      </x:c>
      <x:c r="H9" s="12" t="str">
        <x:v>https://dserver.bundestag.de/btd/19/024/1902499.pdf</x:v>
      </x:c>
      <x:c r="I9" s="12" t="str">
        <x:v>Breiter Landeswert.</x:v>
      </x:c>
    </x:row>
    <x:row r="10">
      <x:c r="A10" s="12" t="str">
        <x:v>Berlin</x:v>
      </x:c>
      <x:c r="B10" s="12" t="n">
        <x:v>2018</x:v>
      </x:c>
      <x:c r="C10" s="14" t="n">
        <x:v>673.4</x:v>
      </x:c>
      <x:c r="D10" s="14" t="str">
        <x:v>Mindestwert</x:v>
      </x:c>
      <x:c r="E10" s="14"/>
      <x:c r="F10" s="12" t="str">
        <x:v>AsylbLG + SGB VIII + Kita + Integration</x:v>
      </x:c>
      <x:c r="G10" s="12" t="str">
        <x:v>BT-Drs. 19/10650</x:v>
      </x:c>
      <x:c r="H10" s="12" t="str">
        <x:v>https://dserver.bundestag.de/btd/19/106/1910650.pdf</x:v>
      </x:c>
      <x:c r="I10" s="12" t="str">
        <x:v>Mindestwert.</x:v>
      </x:c>
    </x:row>
    <x:row r="11">
      <x:c r="A11" s="12" t="str">
        <x:v>Brandenburg</x:v>
      </x:c>
      <x:c r="B11" s="12" t="n">
        <x:v>2018</x:v>
      </x:c>
      <x:c r="C11" s="14" t="n">
        <x:v>407.4</x:v>
      </x:c>
      <x:c r="D11" s="14" t="str">
        <x:v>Ist gesamt</x:v>
      </x:c>
      <x:c r="E11" s="14" t="n">
        <x:v>285.3</x:v>
      </x:c>
      <x:c r="F11" s="12" t="str">
        <x:v>asylbedingte Ausgaben insgesamt</x:v>
      </x:c>
      <x:c r="G11" s="12" t="str">
        <x:v>BT-Drs. 19/10650</x:v>
      </x:c>
      <x:c r="H11" s="12" t="str">
        <x:v>https://dserver.bundestag.de/btd/19/106/1910650.pdf</x:v>
      </x:c>
      <x:c r="I11" s="12" t="str">
        <x:v>Breiter Landeswert.</x:v>
      </x:c>
    </x:row>
    <x:row r="12">
      <x:c r="A12" s="12" t="str">
        <x:v>Mecklenburg-Vorpommern</x:v>
      </x:c>
      <x:c r="B12" s="12" t="n">
        <x:v>2018</x:v>
      </x:c>
      <x:c r="C12" s="14" t="n">
        <x:v>195</x:v>
      </x:c>
      <x:c r="D12" s="14" t="str">
        <x:v>Ist gesamt</x:v>
      </x:c>
      <x:c r="E12" s="14"/>
      <x:c r="F12" s="12" t="str">
        <x:v>Asyl- und Flüchtlingspolitik insgesamt</x:v>
      </x:c>
      <x:c r="G12" s="12" t="str">
        <x:v>BT-Drs. 19/10650</x:v>
      </x:c>
      <x:c r="H12" s="12" t="str">
        <x:v>https://dserver.bundestag.de/btd/19/106/1910650.pdf</x:v>
      </x:c>
      <x:c r="I12" s="12" t="str">
        <x:v>Breiter Landeswert.</x:v>
      </x:c>
    </x:row>
    <x:row r="15">
      <x:c r="A15" s="269" t="str">
        <x:v>Brandenburg liefert erneut einen direkten Doppelzählungsnachweis: 2016 flossen 371,4 von 552,4 Mio. €, 2017 299,8 von 474,1 Mio. € und 2018 285,3 von 407,4 Mio. € an Kommunen. Ein separater kommunaler Bruttoblock wäre deshalb ohne Gegenrechnung methodisch unzulässig.</x:v>
      </x:c>
      <x:c r="B15" s="269"/>
      <x:c r="C15" s="269"/>
      <x:c r="D15" s="269"/>
      <x:c r="E15" s="269"/>
      <x:c r="F15" s="269"/>
      <x:c r="G15" s="269"/>
      <x:c r="H15" s="269"/>
      <x:c r="I15" s="269"/>
    </x:row>
    <x:row r="16">
      <x:c r="A16" s="269"/>
      <x:c r="B16" s="269"/>
      <x:c r="C16" s="269"/>
      <x:c r="D16" s="269"/>
      <x:c r="E16" s="269"/>
      <x:c r="F16" s="269"/>
      <x:c r="G16" s="269"/>
      <x:c r="H16" s="269"/>
      <x:c r="I16" s="269"/>
    </x:row>
    <x:row r="17">
      <x:c r="A17" s="269"/>
      <x:c r="B17" s="269"/>
      <x:c r="C17" s="269"/>
      <x:c r="D17" s="269"/>
      <x:c r="E17" s="269"/>
      <x:c r="F17" s="269"/>
      <x:c r="G17" s="269"/>
      <x:c r="H17" s="269"/>
      <x:c r="I17" s="269"/>
    </x:row>
    <x:row r="18">
      <x:c r="A18" s="269"/>
      <x:c r="B18" s="269"/>
      <x:c r="C18" s="269"/>
      <x:c r="D18" s="269"/>
      <x:c r="E18" s="269"/>
      <x:c r="F18" s="269"/>
      <x:c r="G18" s="269"/>
      <x:c r="H18" s="269"/>
      <x:c r="I18" s="269"/>
    </x:row>
  </x:sheetData>
  <x:mergeCells>
    <x:mergeCell ref="A1:I1"/>
    <x:mergeCell ref="A15:I18"/>
  </x:mergeCells>
  <x:pageMargins left="0.7" right="0.7" top="0.75" bottom="0.75" header="0.3" footer="0.3"/>
</x:worksheet>
</file>

<file path=xl/worksheets/sheet21.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24" hidden="0" customWidth="1"/>
    <x:col min="2" max="2" width="16" hidden="0" customWidth="1"/>
    <x:col min="3" max="3" width="18" hidden="0" customWidth="1"/>
    <x:col min="4" max="4" width="20" hidden="0" customWidth="1"/>
    <x:col min="5" max="5" width="38" hidden="0" customWidth="1"/>
    <x:col min="6" max="6" width="24" hidden="0" customWidth="1"/>
    <x:col min="7" max="7" width="55" hidden="0" customWidth="1"/>
    <x:col min="8" max="8" width="16" hidden="0" customWidth="1"/>
    <x:col min="9" max="9" width="45" hidden="0" customWidth="1"/>
  </x:cols>
  <x:sheetData>
    <x:row r="1">
      <x:c r="A1" s="271" t="str">
        <x:v>2022: zusätzliche Präzisierungen</x:v>
      </x:c>
    </x:row>
    <x:row r="3">
      <x:c r="A3" s="275" t="str">
        <x:v>Land</x:v>
      </x:c>
      <x:c r="B3" s="275" t="str">
        <x:v>Wert (Mio. €)</x:v>
      </x:c>
      <x:c r="C3" s="275" t="str">
        <x:v>Typ</x:v>
      </x:c>
      <x:c r="D3" s="275" t="str">
        <x:v>Kommunalanteil (Mio. €)</x:v>
      </x:c>
      <x:c r="E3" s="275" t="str">
        <x:v>Abdeckung</x:v>
      </x:c>
      <x:c r="F3" s="275" t="str">
        <x:v>Quelle</x:v>
      </x:c>
      <x:c r="G3" s="275" t="str">
        <x:v>URL</x:v>
      </x:c>
      <x:c r="H3" s="275" t="str">
        <x:v>Status</x:v>
      </x:c>
      <x:c r="I3" s="275" t="str">
        <x:v>Hinweis</x:v>
      </x:c>
    </x:row>
    <x:row r="4">
      <x:c r="A4" s="12" t="str">
        <x:v>Baden-Württemberg</x:v>
      </x:c>
      <x:c r="B4" s="14" t="n">
        <x:v>714.5</x:v>
      </x:c>
      <x:c r="C4" s="14" t="str">
        <x:v>Mindestwert</x:v>
      </x:c>
      <x:c r="D4" s="14"/>
      <x:c r="E4" s="12" t="str">
        <x:v>Erstaufnahme + vorläufige Unterbringung + UMA</x:v>
      </x:c>
      <x:c r="F4" s="12" t="str">
        <x:v>BT-Drs. 20/6850</x:v>
      </x:c>
      <x:c r="G4" s="12" t="str">
        <x:v>https://dserver.bundestag.de/btd/20/068/2006850.pdf</x:v>
      </x:c>
      <x:c r="H4" s="12" t="str">
        <x:v>verwendet</x:v>
      </x:c>
      <x:c r="I4" s="12" t="str">
        <x:v>Weitere soziale, sprachliche und schulische Kosten kommen hinzu.</x:v>
      </x:c>
    </x:row>
    <x:row r="5">
      <x:c r="A5" s="12" t="str">
        <x:v>Brandenburg</x:v>
      </x:c>
      <x:c r="B5" s="14" t="n">
        <x:v>512.5</x:v>
      </x:c>
      <x:c r="C5" s="14" t="str">
        <x:v>Ist gesamt</x:v>
      </x:c>
      <x:c r="D5" s="14" t="n">
        <x:v>375.6</x:v>
      </x:c>
      <x:c r="E5" s="12" t="str">
        <x:v>asylbedingte Ausgaben insgesamt</x:v>
      </x:c>
      <x:c r="F5" s="12" t="str">
        <x:v>BT-Drs. 20/6850</x:v>
      </x:c>
      <x:c r="G5" s="12" t="str">
        <x:v>https://dserver.bundestag.de/btd/20/068/2006850.pdf</x:v>
      </x:c>
      <x:c r="H5" s="12" t="str">
        <x:v>verwendet</x:v>
      </x:c>
      <x:c r="I5" s="12" t="str">
        <x:v>Breiter Landeswert.</x:v>
      </x:c>
    </x:row>
    <x:row r="6">
      <x:c r="A6" s="12" t="str">
        <x:v>Mecklenburg-Vorpommern</x:v>
      </x:c>
      <x:c r="B6" s="14" t="n">
        <x:v>224</x:v>
      </x:c>
      <x:c r="C6" s="14" t="str">
        <x:v>Mindestwert</x:v>
      </x:c>
      <x:c r="D6" s="14" t="n">
        <x:v>224</x:v>
      </x:c>
      <x:c r="E6" s="12" t="str">
        <x:v>kommunale Erstattungen allein</x:v>
      </x:c>
      <x:c r="F6" s="12" t="str">
        <x:v>BT-Drs. 20/6850</x:v>
      </x:c>
      <x:c r="G6" s="12" t="str">
        <x:v>https://dserver.bundestag.de/btd/20/068/2006850.pdf</x:v>
      </x:c>
      <x:c r="H6" s="12" t="str">
        <x:v>verwendet</x:v>
      </x:c>
      <x:c r="I6" s="12" t="str">
        <x:v>Gesamtausgaben des Landes liegen mindestens auf diesem Niveau.</x:v>
      </x:c>
    </x:row>
    <x:row r="7">
      <x:c r="A7" s="12" t="str">
        <x:v>Niedersachsen</x:v>
      </x:c>
      <x:c r="B7" s="14" t="n">
        <x:v>951</x:v>
      </x:c>
      <x:c r="C7" s="14" t="str">
        <x:v>Ist vorläufig</x:v>
      </x:c>
      <x:c r="D7" s="14" t="n">
        <x:v>726</x:v>
      </x:c>
      <x:c r="E7" s="12" t="str">
        <x:v>drei große Ausgabenblöcke</x:v>
      </x:c>
      <x:c r="F7" s="12" t="str">
        <x:v>BT-Drs. 20/6850</x:v>
      </x:c>
      <x:c r="G7" s="12" t="str">
        <x:v>https://dserver.bundestag.de/btd/20/068/2006850.pdf</x:v>
      </x:c>
      <x:c r="H7" s="12" t="str">
        <x:v>verwendet</x:v>
      </x:c>
      <x:c r="I7" s="12" t="str">
        <x:v>Ersetzt Planwert 639 Mio. €.</x:v>
      </x:c>
    </x:row>
    <x:row r="8">
      <x:c r="A8" s="12" t="str">
        <x:v>Sachsen-Anhalt</x:v>
      </x:c>
      <x:c r="B8" s="14" t="n">
        <x:v>263</x:v>
      </x:c>
      <x:c r="C8" s="14" t="str">
        <x:v>Ist gesamt</x:v>
      </x:c>
      <x:c r="D8" s="14" t="n">
        <x:v>190</x:v>
      </x:c>
      <x:c r="E8" s="12" t="str">
        <x:v>Asyl- und Flüchtlingsbereich insgesamt</x:v>
      </x:c>
      <x:c r="F8" s="12" t="str">
        <x:v>BT-Drs. 20/6850</x:v>
      </x:c>
      <x:c r="G8" s="12" t="str">
        <x:v>https://dserver.bundestag.de/btd/20/068/2006850.pdf</x:v>
      </x:c>
      <x:c r="H8" s="12" t="str">
        <x:v>verwendet</x:v>
      </x:c>
      <x:c r="I8" s="12" t="str">
        <x:v>Breiter Landeswert.</x:v>
      </x:c>
    </x:row>
    <x:row r="11">
      <x:c r="A11" s="278" t="str">
        <x:v>2022 bestätigt die strukturelle Überlappung besonders deutlich: Brandenburg leitete 375,6 von 512,5 Mio. €, Niedersachsen 726 von 951 Mio. € und Sachsen-Anhalt 190 von 263 Mio. € an Kommunen weiter. Kommunale Bruttoausgaben dürfen daher nicht pauschal zusätzlich zu den Länderwerten gerechnet werden.</x:v>
      </x:c>
      <x:c r="B11" s="278"/>
      <x:c r="C11" s="278"/>
      <x:c r="D11" s="278"/>
      <x:c r="E11" s="278"/>
      <x:c r="F11" s="278"/>
      <x:c r="G11" s="278"/>
      <x:c r="H11" s="278"/>
      <x:c r="I11" s="278"/>
    </x:row>
    <x:row r="12">
      <x:c r="A12" s="278"/>
      <x:c r="B12" s="278"/>
      <x:c r="C12" s="278"/>
      <x:c r="D12" s="278"/>
      <x:c r="E12" s="278"/>
      <x:c r="F12" s="278"/>
      <x:c r="G12" s="278"/>
      <x:c r="H12" s="278"/>
      <x:c r="I12" s="278"/>
    </x:row>
    <x:row r="13">
      <x:c r="A13" s="278"/>
      <x:c r="B13" s="278"/>
      <x:c r="C13" s="278"/>
      <x:c r="D13" s="278"/>
      <x:c r="E13" s="278"/>
      <x:c r="F13" s="278"/>
      <x:c r="G13" s="278"/>
      <x:c r="H13" s="278"/>
      <x:c r="I13" s="278"/>
    </x:row>
    <x:row r="14">
      <x:c r="A14" s="278"/>
      <x:c r="B14" s="278"/>
      <x:c r="C14" s="278"/>
      <x:c r="D14" s="278"/>
      <x:c r="E14" s="278"/>
      <x:c r="F14" s="278"/>
      <x:c r="G14" s="278"/>
      <x:c r="H14" s="278"/>
      <x:c r="I14" s="278"/>
    </x:row>
  </x:sheetData>
  <x:mergeCells>
    <x:mergeCell ref="A1:I1"/>
    <x:mergeCell ref="A11:I14"/>
  </x:mergeCells>
  <x:pageMargins left="0.7" right="0.7" top="0.75" bottom="0.75" header="0.3" footer="0.3"/>
</x:worksheet>
</file>

<file path=xl/worksheets/sheet22.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26" hidden="0" customWidth="1"/>
    <x:col min="2" max="2" width="10" hidden="0" customWidth="1"/>
    <x:col min="3" max="3" width="16" hidden="0" customWidth="1"/>
    <x:col min="4" max="4" width="18" hidden="0" customWidth="1"/>
    <x:col min="5" max="5" width="20" hidden="0" customWidth="1"/>
    <x:col min="6" max="6" width="38" hidden="0" customWidth="1"/>
    <x:col min="7" max="7" width="24" hidden="0" customWidth="1"/>
    <x:col min="8" max="8" width="55" hidden="0" customWidth="1"/>
    <x:col min="9" max="9" width="46" hidden="0" customWidth="1"/>
  </x:cols>
  <x:sheetData>
    <x:row r="1">
      <x:c r="A1" s="280" t="str">
        <x:v>2023-2025: Restlücken Mecklenburg-Vorpommern / Sachsen-Anhalt</x:v>
      </x:c>
    </x:row>
    <x:row r="3">
      <x:c r="A3" s="284" t="str">
        <x:v>Land</x:v>
      </x:c>
      <x:c r="B3" s="284" t="str">
        <x:v>Jahr</x:v>
      </x:c>
      <x:c r="C3" s="284" t="str">
        <x:v>Wert (Mio. €)</x:v>
      </x:c>
      <x:c r="D3" s="284" t="str">
        <x:v>Typ</x:v>
      </x:c>
      <x:c r="E3" s="284" t="str">
        <x:v>Kommunalanteil (Mio. €)</x:v>
      </x:c>
      <x:c r="F3" s="284" t="str">
        <x:v>Abdeckung</x:v>
      </x:c>
      <x:c r="G3" s="284" t="str">
        <x:v>Quelle</x:v>
      </x:c>
      <x:c r="H3" s="284" t="str">
        <x:v>URL</x:v>
      </x:c>
      <x:c r="I3" s="284" t="str">
        <x:v>Hinweis</x:v>
      </x:c>
    </x:row>
    <x:row r="4">
      <x:c r="A4" s="12" t="str">
        <x:v>Mecklenburg-Vorpommern</x:v>
      </x:c>
      <x:c r="B4" s="12" t="n">
        <x:v>2023</x:v>
      </x:c>
      <x:c r="C4" s="14" t="n">
        <x:v>313</x:v>
      </x:c>
      <x:c r="D4" s="14" t="str">
        <x:v>Mindestwert</x:v>
      </x:c>
      <x:c r="E4" s="14" t="n">
        <x:v>313</x:v>
      </x:c>
      <x:c r="F4" s="12" t="str">
        <x:v>kommunale Erstattungen/Zuweisungen allein</x:v>
      </x:c>
      <x:c r="G4" s="12" t="str">
        <x:v>BT-Drs. 20/11546</x:v>
      </x:c>
      <x:c r="H4" s="12" t="str">
        <x:v>https://dserver.bundestag.de/btd/20/115/2011546.pdf</x:v>
      </x:c>
      <x:c r="I4" s="12" t="str">
        <x:v>Kein vollständiger Landesgesamtwert; weitere Ausgaben können hinzukommen.</x:v>
      </x:c>
    </x:row>
    <x:row r="5">
      <x:c r="A5" s="12" t="str">
        <x:v>Sachsen-Anhalt</x:v>
      </x:c>
      <x:c r="B5" s="12" t="n">
        <x:v>2023</x:v>
      </x:c>
      <x:c r="C5" s="14" t="n">
        <x:v>307</x:v>
      </x:c>
      <x:c r="D5" s="14" t="str">
        <x:v>Ist gesamt</x:v>
      </x:c>
      <x:c r="E5" s="14" t="n">
        <x:v>216</x:v>
      </x:c>
      <x:c r="F5" s="12" t="str">
        <x:v>Asyl- und Flüchtlingsbereich insgesamt</x:v>
      </x:c>
      <x:c r="G5" s="12" t="str">
        <x:v>BT-Drs. 20/11546</x:v>
      </x:c>
      <x:c r="H5" s="12" t="str">
        <x:v>https://dserver.bundestag.de/btd/20/115/2011546.pdf</x:v>
      </x:c>
      <x:c r="I5" s="12" t="str">
        <x:v>Breiter Landeswert.</x:v>
      </x:c>
    </x:row>
    <x:row r="6">
      <x:c r="A6" s="12" t="str">
        <x:v>Mecklenburg-Vorpommern</x:v>
      </x:c>
      <x:c r="B6" s="12" t="n">
        <x:v>2024</x:v>
      </x:c>
      <x:c r="C6" s="14" t="n">
        <x:v>363</x:v>
      </x:c>
      <x:c r="D6" s="14" t="str">
        <x:v>Mindestwert</x:v>
      </x:c>
      <x:c r="E6" s="14" t="n">
        <x:v>363</x:v>
      </x:c>
      <x:c r="F6" s="12" t="str">
        <x:v>kommunale Erstattungen/Zuweisungen allein</x:v>
      </x:c>
      <x:c r="G6" s="12" t="str">
        <x:v>BT-Drs. 21/330</x:v>
      </x:c>
      <x:c r="H6" s="12" t="str">
        <x:v>https://dserver.bundestag.de/btd/21/003/2100330.pdf</x:v>
      </x:c>
      <x:c r="I6" s="12" t="str">
        <x:v>Kein vollständiger Landesgesamtwert.</x:v>
      </x:c>
    </x:row>
    <x:row r="7">
      <x:c r="A7" s="12" t="str">
        <x:v>Mecklenburg-Vorpommern</x:v>
      </x:c>
      <x:c r="B7" s="12" t="n">
        <x:v>2025</x:v>
      </x:c>
      <x:c r="C7" s="14" t="n">
        <x:v>415</x:v>
      </x:c>
      <x:c r="D7" s="14" t="str">
        <x:v>Mindestwert</x:v>
      </x:c>
      <x:c r="E7" s="14" t="n">
        <x:v>415</x:v>
      </x:c>
      <x:c r="F7" s="12" t="str">
        <x:v>kommunale Erstattungen/Zuweisungen allein</x:v>
      </x:c>
      <x:c r="G7" s="12" t="str">
        <x:v>BT-Drs. 21/6280</x:v>
      </x:c>
      <x:c r="H7" s="12" t="str">
        <x:v>https://dserver.bundestag.de/btd/21/062/2106280.pdf</x:v>
      </x:c>
      <x:c r="I7" s="12" t="str">
        <x:v>Kein vollständiger Landesgesamtwert.</x:v>
      </x:c>
    </x:row>
    <x:row r="10">
      <x:c r="A10" s="287" t="str">
        <x:v>Doppelzählungshinweis: Mecklenburg-Vorpommern weist für 2023 bis 2025 allein 313, 363 und 415 Mio. € an kommunalen Erstattungen/Zuweisungen aus. Sachsen-Anhalt meldet 2023 216 Mio. € kommunale Zahlungen innerhalb von 307 Mio. € Gesamtausgaben. Diese Beträge sind kein zusätzlicher Kommunalblock neben den Landeswerten.</x:v>
      </x:c>
      <x:c r="B10" s="287"/>
      <x:c r="C10" s="287"/>
      <x:c r="D10" s="287"/>
      <x:c r="E10" s="287"/>
      <x:c r="F10" s="287"/>
      <x:c r="G10" s="287"/>
      <x:c r="H10" s="287"/>
      <x:c r="I10" s="287"/>
    </x:row>
    <x:row r="11">
      <x:c r="A11" s="287"/>
      <x:c r="B11" s="287"/>
      <x:c r="C11" s="287"/>
      <x:c r="D11" s="287"/>
      <x:c r="E11" s="287"/>
      <x:c r="F11" s="287"/>
      <x:c r="G11" s="287"/>
      <x:c r="H11" s="287"/>
      <x:c r="I11" s="287"/>
    </x:row>
    <x:row r="12">
      <x:c r="A12" s="287"/>
      <x:c r="B12" s="287"/>
      <x:c r="C12" s="287"/>
      <x:c r="D12" s="287"/>
      <x:c r="E12" s="287"/>
      <x:c r="F12" s="287"/>
      <x:c r="G12" s="287"/>
      <x:c r="H12" s="287"/>
      <x:c r="I12" s="287"/>
    </x:row>
    <x:row r="13">
      <x:c r="A13" s="287"/>
      <x:c r="B13" s="287"/>
      <x:c r="C13" s="287"/>
      <x:c r="D13" s="287"/>
      <x:c r="E13" s="287"/>
      <x:c r="F13" s="287"/>
      <x:c r="G13" s="287"/>
      <x:c r="H13" s="287"/>
      <x:c r="I13" s="287"/>
    </x:row>
  </x:sheetData>
  <x:mergeCells>
    <x:mergeCell ref="A1:I1"/>
    <x:mergeCell ref="A10:I13"/>
  </x:mergeCells>
  <x:pageMargins left="0.7" right="0.7" top="0.75" bottom="0.75" header="0.3" footer="0.3"/>
</x:worksheet>
</file>

<file path=xl/worksheets/sheet2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1" hidden="0" customWidth="1"/>
    <x:col min="2" max="2" width="16" hidden="0" customWidth="1"/>
    <x:col min="3" max="3" width="18" hidden="0" customWidth="1"/>
    <x:col min="4" max="4" width="22" hidden="0" customWidth="1"/>
    <x:col min="5" max="5" width="20" hidden="0" customWidth="1"/>
    <x:col min="6" max="6" width="26" hidden="0" customWidth="1"/>
    <x:col min="7" max="7" width="24" hidden="0" customWidth="1"/>
    <x:col min="8" max="8" width="24" hidden="0" customWidth="1"/>
    <x:col min="9" max="9" width="22" hidden="0" customWidth="1"/>
    <x:col min="10" max="10" width="22" hidden="0" customWidth="1"/>
    <x:col min="11" max="11" width="24" hidden="0" customWidth="1"/>
  </x:cols>
  <x:sheetData>
    <x:row r="1">
      <x:c r="A1" s="289" t="str">
        <x:v>Konsolidierung 2.0: Bund - Länder - Kommunen</x:v>
      </x:c>
    </x:row>
    <x:row r="2">
      <x:c r="A2" s="12" t="str">
        <x:v>Ziel: Transferüberlappungen transparent in Stufen ausweisen. Die bisherige 48,163-Mrd.-Bereinigung bleibt ein konservativer Proxy; sie ist nicht mit einer vollständig zeilenweise gematchten Konsolidierung gleichzusetzen.</x:v>
      </x:c>
    </x:row>
    <x:row r="4">
      <x:c r="A4" s="293" t="str">
        <x:v>Jahr</x:v>
      </x:c>
      <x:c r="B4" s="293" t="str">
        <x:v>Bund gesamt</x:v>
      </x:c>
      <x:c r="C4" s="293" t="str">
        <x:v>Bund-Transferkanäle</x:v>
      </x:c>
      <x:c r="D4" s="293" t="str">
        <x:v>Land/Kommunen Mindestbasis</x:v>
      </x:c>
      <x:c r="E4" s="293" t="str">
        <x:v>Brutto-Kontrollsumme</x:v>
      </x:c>
      <x:c r="F4" s="293" t="str">
        <x:v>explizit in Länderzeilen genannte Bundesbeteiligung</x:v>
      </x:c>
      <x:c r="G4" s="293" t="str">
        <x:v>nur explizit bereinigte Kontrollsumme</x:v>
      </x:c>
      <x:c r="H4" s="293" t="str">
        <x:v>Proxy-konsolidierter Arbeitswert</x:v>
      </x:c>
      <x:c r="I4" s="293" t="str">
        <x:v>Differenz explizit vs Proxy</x:v>
      </x:c>
      <x:c r="J4" s="293" t="str">
        <x:v>Fluchtursachenbekämpfung bekannt</x:v>
      </x:c>
      <x:c r="K4" s="293" t="str">
        <x:v>Inlands-Sensitivität*</x:v>
      </x:c>
    </x:row>
    <x:row r="5">
      <x:c r="A5" s="12" t="n">
        <x:v>2016</x:v>
      </x:c>
      <x:c r="B5" s="75" t="n">
        <x:v>20.1</x:v>
      </x:c>
      <x:c r="C5" s="75" t="n">
        <x:v>9.341</x:v>
      </x:c>
      <x:c r="D5" s="75" t="n">
        <x:f>'Konsolidierte Eigenrechnung'!E5</x:f>
        <x:v>19.264484493519998</x:v>
      </x:c>
      <x:c r="E5" s="75" t="n">
        <x:f>B5+D5</x:f>
        <x:v>39.364484493519996</x:v>
      </x:c>
      <x:c r="F5" s="75" t="n">
        <x:f>SUMIF('Master-Matrix'!$A$2:$A$161,A5,'Master-Matrix'!$E$2:$E$161)/1000</x:f>
        <x:v>0.278</x:v>
      </x:c>
      <x:c r="G5" s="75" t="n">
        <x:f>E5-F5</x:f>
        <x:v>39.08648449352</x:v>
      </x:c>
      <x:c r="H5" s="75" t="n">
        <x:f>B5-C5+D5</x:f>
        <x:v>30.02348449352</x:v>
      </x:c>
      <x:c r="I5" s="75" t="n">
        <x:f>G5-H5</x:f>
        <x:v>9.062999999999995</x:v>
      </x:c>
      <x:c r="J5" s="75"/>
      <x:c r="K5" s="12"/>
    </x:row>
    <x:row r="6">
      <x:c r="A6" s="12" t="n">
        <x:v>2017</x:v>
      </x:c>
      <x:c r="B6" s="75" t="n">
        <x:v>21.1</x:v>
      </x:c>
      <x:c r="C6" s="75" t="n">
        <x:v>6.581</x:v>
      </x:c>
      <x:c r="D6" s="75" t="n">
        <x:f>'Konsolidierte Eigenrechnung'!E6</x:f>
        <x:v>12.232535386519995</x:v>
      </x:c>
      <x:c r="E6" s="75" t="n">
        <x:f>B6+D6</x:f>
        <x:v>33.33253538651999</x:v>
      </x:c>
      <x:c r="F6" s="75" t="n">
        <x:f>SUMIF('Master-Matrix'!$A$2:$A$161,A6,'Master-Matrix'!$E$2:$E$161)/1000</x:f>
        <x:v>0.174</x:v>
      </x:c>
      <x:c r="G6" s="75" t="n">
        <x:f>E6-F6</x:f>
        <x:v>33.15853538651999</x:v>
      </x:c>
      <x:c r="H6" s="75" t="n">
        <x:f>B6-C6+D6</x:f>
        <x:v>26.751535386519997</x:v>
      </x:c>
      <x:c r="I6" s="75" t="n">
        <x:f>G6-H6</x:f>
        <x:v>6.4069999999999965</x:v>
      </x:c>
      <x:c r="J6" s="75" t="n">
        <x:v>6.8</x:v>
      </x:c>
      <x:c r="K6" s="12" t="n">
        <x:f>H6-J6</x:f>
        <x:v>19.951535386519996</x:v>
      </x:c>
    </x:row>
    <x:row r="7">
      <x:c r="A7" s="12" t="n">
        <x:v>2018</x:v>
      </x:c>
      <x:c r="B7" s="75" t="n">
        <x:v>23</x:v>
      </x:c>
      <x:c r="C7" s="75" t="n">
        <x:v>7.531</x:v>
      </x:c>
      <x:c r="D7" s="75" t="n">
        <x:f>'Konsolidierte Eigenrechnung'!E7</x:f>
        <x:v>9.041061472119999</x:v>
      </x:c>
      <x:c r="E7" s="75" t="n">
        <x:f>B7+D7</x:f>
        <x:v>32.04106147212</x:v>
      </x:c>
      <x:c r="F7" s="75" t="n">
        <x:f>SUMIF('Master-Matrix'!$A$2:$A$161,A7,'Master-Matrix'!$E$2:$E$161)/1000</x:f>
        <x:v>0.2975</x:v>
      </x:c>
      <x:c r="G7" s="75" t="n">
        <x:f>E7-F7</x:f>
        <x:v>31.74356147212</x:v>
      </x:c>
      <x:c r="H7" s="75" t="n">
        <x:f>B7-C7+D7</x:f>
        <x:v>24.51006147212</x:v>
      </x:c>
      <x:c r="I7" s="75" t="n">
        <x:f>G7-H7</x:f>
        <x:v>7.233499999999999</x:v>
      </x:c>
      <x:c r="J7" s="75" t="n">
        <x:v>7.9</x:v>
      </x:c>
      <x:c r="K7" s="12" t="n">
        <x:f>H7-J7</x:f>
        <x:v>16.61006147212</x:v>
      </x:c>
    </x:row>
    <x:row r="8">
      <x:c r="A8" s="12" t="n">
        <x:v>2019</x:v>
      </x:c>
      <x:c r="B8" s="75" t="n">
        <x:v>23.1</x:v>
      </x:c>
      <x:c r="C8" s="75" t="n">
        <x:v>6.314</x:v>
      </x:c>
      <x:c r="D8" s="75" t="n">
        <x:f>'Konsolidierte Eigenrechnung'!E8</x:f>
        <x:v>8.872150131019998</x:v>
      </x:c>
      <x:c r="E8" s="75" t="n">
        <x:f>B8+D8</x:f>
        <x:v>31.97215013102</x:v>
      </x:c>
      <x:c r="F8" s="75" t="n">
        <x:f>SUMIF('Master-Matrix'!$A$2:$A$161,A8,'Master-Matrix'!$E$2:$E$161)/1000</x:f>
        <x:v>0.094</x:v>
      </x:c>
      <x:c r="G8" s="75" t="n">
        <x:f>E8-F8</x:f>
        <x:v>31.87815013102</x:v>
      </x:c>
      <x:c r="H8" s="75" t="n">
        <x:f>B8-C8+D8</x:f>
        <x:v>25.65815013102</x:v>
      </x:c>
      <x:c r="I8" s="75" t="n">
        <x:f>G8-H8</x:f>
        <x:v>6.219999999999999</x:v>
      </x:c>
      <x:c r="J8" s="75" t="n">
        <x:v>8.4</x:v>
      </x:c>
      <x:c r="K8" s="12" t="n">
        <x:f>H8-J8</x:f>
        <x:v>17.258150131020003</x:v>
      </x:c>
    </x:row>
    <x:row r="9">
      <x:c r="A9" s="12" t="n">
        <x:v>2020</x:v>
      </x:c>
      <x:c r="B9" s="75" t="n">
        <x:v>22.8</x:v>
      </x:c>
      <x:c r="C9" s="75" t="n">
        <x:v>3.687</x:v>
      </x:c>
      <x:c r="D9" s="75" t="n">
        <x:f>'Konsolidierte Eigenrechnung'!E9</x:f>
        <x:v>6.601896586230001</x:v>
      </x:c>
      <x:c r="E9" s="75" t="n">
        <x:f>B9+D9</x:f>
        <x:v>29.401896586230002</x:v>
      </x:c>
      <x:c r="F9" s="75" t="n">
        <x:f>SUMIF('Master-Matrix'!$A$2:$A$161,A9,'Master-Matrix'!$E$2:$E$161)/1000</x:f>
        <x:v>0.0581</x:v>
      </x:c>
      <x:c r="G9" s="75" t="n">
        <x:f>E9-F9</x:f>
        <x:v>29.343796586230003</x:v>
      </x:c>
      <x:c r="H9" s="75" t="n">
        <x:f>B9-C9+D9</x:f>
        <x:v>25.71489658623</x:v>
      </x:c>
      <x:c r="I9" s="75" t="n">
        <x:f>G9-H9</x:f>
        <x:v>3.6289000000000016</x:v>
      </x:c>
      <x:c r="J9" s="75" t="n">
        <x:v>9.9</x:v>
      </x:c>
      <x:c r="K9" s="12" t="n">
        <x:f>H9-J9</x:f>
        <x:v>15.81489658623</x:v>
      </x:c>
    </x:row>
    <x:row r="10">
      <x:c r="A10" s="12" t="n">
        <x:v>2021</x:v>
      </x:c>
      <x:c r="B10" s="75" t="n">
        <x:v>21.7</x:v>
      </x:c>
      <x:c r="C10" s="75" t="n">
        <x:v>3.017</x:v>
      </x:c>
      <x:c r="D10" s="75" t="n">
        <x:f>'Konsolidierte Eigenrechnung'!E10</x:f>
        <x:v>7.195960492479999</x:v>
      </x:c>
      <x:c r="E10" s="75" t="n">
        <x:f>B10+D10</x:f>
        <x:v>28.89596049248</x:v>
      </x:c>
      <x:c r="F10" s="75" t="n">
        <x:f>SUMIF('Master-Matrix'!$A$2:$A$161,A10,'Master-Matrix'!$E$2:$E$161)/1000</x:f>
        <x:v>0.0456</x:v>
      </x:c>
      <x:c r="G10" s="75" t="n">
        <x:f>E10-F10</x:f>
        <x:v>28.85036049248</x:v>
      </x:c>
      <x:c r="H10" s="75" t="n">
        <x:f>B10-C10+D10</x:f>
        <x:v>25.878960492479997</x:v>
      </x:c>
      <x:c r="I10" s="75" t="n">
        <x:f>G10-H10</x:f>
        <x:v>2.9714000000000027</x:v>
      </x:c>
      <x:c r="J10" s="75" t="n">
        <x:v>9.8</x:v>
      </x:c>
      <x:c r="K10" s="12" t="n">
        <x:f>H10-J10</x:f>
        <x:v>16.078960492479997</x:v>
      </x:c>
    </x:row>
    <x:row r="11">
      <x:c r="A11" s="12" t="n">
        <x:v>2022</x:v>
      </x:c>
      <x:c r="B11" s="75" t="n">
        <x:v>28.3</x:v>
      </x:c>
      <x:c r="C11" s="75" t="n">
        <x:v>4.622</x:v>
      </x:c>
      <x:c r="D11" s="75" t="n">
        <x:f>'Konsolidierte Eigenrechnung'!E11</x:f>
        <x:v>11.389522766870002</x:v>
      </x:c>
      <x:c r="E11" s="75" t="n">
        <x:f>B11+D11</x:f>
        <x:v>39.68952276687</x:v>
      </x:c>
      <x:c r="F11" s="75" t="n">
        <x:f>SUMIF('Master-Matrix'!$A$2:$A$161,A11,'Master-Matrix'!$E$2:$E$161)/1000</x:f>
        <x:v>0.14959999999999998</x:v>
      </x:c>
      <x:c r="G11" s="75" t="n">
        <x:f>E11-F11</x:f>
        <x:v>39.53992276687</x:v>
      </x:c>
      <x:c r="H11" s="75" t="n">
        <x:f>B11-C11+D11</x:f>
        <x:v>35.06752276687</x:v>
      </x:c>
      <x:c r="I11" s="75" t="n">
        <x:f>G11-H11</x:f>
        <x:v>4.4724</x:v>
      </x:c>
      <x:c r="J11" s="75" t="n">
        <x:v>12</x:v>
      </x:c>
      <x:c r="K11" s="12" t="n">
        <x:f>H11-J11</x:f>
        <x:v>23.06752276687</x:v>
      </x:c>
    </x:row>
    <x:row r="12">
      <x:c r="A12" s="12" t="n">
        <x:v>2023</x:v>
      </x:c>
      <x:c r="B12" s="75" t="n">
        <x:v>29.6</x:v>
      </x:c>
      <x:c r="C12" s="75" t="n">
        <x:v>3.879</x:v>
      </x:c>
      <x:c r="D12" s="75" t="n">
        <x:f>'Konsolidierte Eigenrechnung'!E12</x:f>
        <x:v>12.07167440734</x:v>
      </x:c>
      <x:c r="E12" s="75" t="n">
        <x:f>B12+D12</x:f>
        <x:v>41.67167440734</x:v>
      </x:c>
      <x:c r="F12" s="75" t="n">
        <x:f>SUMIF('Master-Matrix'!$A$2:$A$161,A12,'Master-Matrix'!$E$2:$E$161)/1000</x:f>
        <x:v>0.162</x:v>
      </x:c>
      <x:c r="G12" s="75" t="n">
        <x:f>E12-F12</x:f>
        <x:v>41.50967440734</x:v>
      </x:c>
      <x:c r="H12" s="75" t="n">
        <x:f>B12-C12+D12</x:f>
        <x:v>37.79267440734</x:v>
      </x:c>
      <x:c r="I12" s="75" t="n">
        <x:f>G12-H12</x:f>
        <x:v>3.7169999999999987</x:v>
      </x:c>
      <x:c r="J12" s="75" t="n">
        <x:v>10</x:v>
      </x:c>
      <x:c r="K12" s="12" t="n">
        <x:f>H12-J12</x:f>
        <x:v>27.79267440734</x:v>
      </x:c>
    </x:row>
    <x:row r="13">
      <x:c r="A13" s="12" t="n">
        <x:v>2024</x:v>
      </x:c>
      <x:c r="B13" s="75" t="n">
        <x:v>28</x:v>
      </x:c>
      <x:c r="C13" s="75" t="n">
        <x:v>1.854</x:v>
      </x:c>
      <x:c r="D13" s="75" t="n">
        <x:f>'Konsolidierte Eigenrechnung'!E13</x:f>
        <x:v>11.559145577399999</x:v>
      </x:c>
      <x:c r="E13" s="75" t="n">
        <x:f>B13+D13</x:f>
        <x:v>39.5591455774</x:v>
      </x:c>
      <x:c r="F13" s="75" t="n">
        <x:f>SUMIF('Master-Matrix'!$A$2:$A$161,A13,'Master-Matrix'!$E$2:$E$161)/1000</x:f>
        <x:v>0.0948</x:v>
      </x:c>
      <x:c r="G13" s="75" t="n">
        <x:f>E13-F13</x:f>
        <x:v>39.4643455774</x:v>
      </x:c>
      <x:c r="H13" s="75" t="n">
        <x:f>B13-C13+D13</x:f>
        <x:v>37.7051455774</x:v>
      </x:c>
      <x:c r="I13" s="75" t="n">
        <x:f>G13-H13</x:f>
        <x:v>1.7591999999999999</x:v>
      </x:c>
      <x:c r="J13" s="75" t="n">
        <x:v>8.1</x:v>
      </x:c>
      <x:c r="K13" s="12" t="n">
        <x:f>H13-J13</x:f>
        <x:v>29.605145577400002</x:v>
      </x:c>
    </x:row>
    <x:row r="14">
      <x:c r="A14" s="12" t="n">
        <x:v>2025</x:v>
      </x:c>
      <x:c r="B14" s="75" t="n">
        <x:v>24.8</x:v>
      </x:c>
      <x:c r="C14" s="75" t="n">
        <x:v>1.337</x:v>
      </x:c>
      <x:c r="D14" s="75" t="n">
        <x:f>'Konsolidierte Eigenrechnung'!E14</x:f>
        <x:v>10.237248396320002</x:v>
      </x:c>
      <x:c r="E14" s="75" t="n">
        <x:f>B14+D14</x:f>
        <x:v>35.03724839632</x:v>
      </x:c>
      <x:c r="F14" s="75" t="n">
        <x:f>SUMIF('Master-Matrix'!$A$2:$A$161,A14,'Master-Matrix'!$E$2:$E$161)/1000</x:f>
        <x:v>0.07759999999999999</x:v>
      </x:c>
      <x:c r="G14" s="75" t="n">
        <x:f>E14-F14</x:f>
        <x:v>34.959648396320006</x:v>
      </x:c>
      <x:c r="H14" s="75" t="n">
        <x:f>B14-C14+D14</x:f>
        <x:v>33.700248396320006</x:v>
      </x:c>
      <x:c r="I14" s="75" t="n">
        <x:f>G14-H14</x:f>
        <x:v>1.2593999999999994</x:v>
      </x:c>
      <x:c r="J14" s="75"/>
      <x:c r="K14" s="12"/>
    </x:row>
    <x:row r="15">
      <x:c r="A15" s="12"/>
      <x:c r="B15" s="75"/>
      <x:c r="C15" s="75"/>
      <x:c r="D15" s="75"/>
      <x:c r="E15" s="75"/>
      <x:c r="F15" s="75"/>
      <x:c r="G15" s="75"/>
      <x:c r="H15" s="75"/>
      <x:c r="I15" s="75"/>
      <x:c r="J15" s="75"/>
      <x:c r="K15" s="12"/>
    </x:row>
    <x:row r="16">
      <x:c r="A16" s="12" t="str">
        <x:v>SUMME</x:v>
      </x:c>
      <x:c r="B16" s="75" t="n">
        <x:f>SUM(B5:B14)</x:f>
        <x:v>242.50000000000003</x:v>
      </x:c>
      <x:c r="C16" s="75" t="n">
        <x:f>SUM(C5:C14)</x:f>
        <x:v>48.163000000000004</x:v>
      </x:c>
      <x:c r="D16" s="75" t="n">
        <x:f>SUM(D5:D14)</x:f>
        <x:v>108.46567970982</x:v>
      </x:c>
      <x:c r="E16" s="75" t="n">
        <x:f>SUM(E5:E14)</x:f>
        <x:v>350.96567970982005</x:v>
      </x:c>
      <x:c r="F16" s="75" t="n">
        <x:f>SUM(F5:F14)</x:f>
        <x:v>1.4311999999999998</x:v>
      </x:c>
      <x:c r="G16" s="75" t="n">
        <x:f>SUM(G5:G14)</x:f>
        <x:v>349.53447970982006</x:v>
      </x:c>
      <x:c r="H16" s="75" t="n">
        <x:f>SUM(H5:H14)</x:f>
        <x:v>302.80267970982004</x:v>
      </x:c>
      <x:c r="I16" s="75" t="n">
        <x:f>SUM(I5:I14)</x:f>
        <x:v>46.73179999999999</x:v>
      </x:c>
      <x:c r="J16" s="75" t="n">
        <x:f>SUM(J5:J14)</x:f>
        <x:v>72.89999999999999</x:v>
      </x:c>
      <x:c r="K16" s="12" t="str">
        <x:v>nur Teilperiode 2017-2024</x:v>
      </x:c>
    </x:row>
    <x:row r="19">
      <x:c r="A19" s="295" t="str">
        <x:v>Interpretation der drei Rechenstufen</x:v>
      </x:c>
    </x:row>
    <x:row r="20">
      <x:c r="A20" s="298" t="str">
        <x:v>1</x:v>
      </x:c>
      <x:c r="B20" s="298"/>
      <x:c r="C20" s="12" t="str">
        <x:v>Brutto-Kontrollsumme: Bund 242,5 Mrd. € plus Länder/Kommunen-Mindestbasis. Diese Summe ist NICHT konsolidiert und deshalb keine Gesamtkostenzahl.</x:v>
      </x:c>
      <x:c r="D20" s="12"/>
      <x:c r="E20" s="12"/>
      <x:c r="F20" s="12"/>
      <x:c r="G20" s="12"/>
      <x:c r="H20" s="12"/>
      <x:c r="I20" s="12"/>
      <x:c r="J20" s="12"/>
      <x:c r="K20" s="12"/>
    </x:row>
    <x:row r="21">
      <x:c r="A21" s="298" t="str">
        <x:v>2</x:v>
      </x:c>
      <x:c r="B21" s="298"/>
      <x:c r="C21" s="12" t="str">
        <x:v>Explizit bereinigte Kontrollsumme: Es werden nur Bundesbeteiligungen abgezogen, die in einzelnen Länderzeilen ausdrücklich beziffert sind. Das ist sicherer, aber unvollständig, weil viele Bundesmittel nicht landgenau gespiegelt werden.</x:v>
      </x:c>
      <x:c r="D21" s="12"/>
      <x:c r="E21" s="12"/>
      <x:c r="F21" s="12"/>
      <x:c r="G21" s="12"/>
      <x:c r="H21" s="12"/>
      <x:c r="I21" s="12"/>
      <x:c r="J21" s="12"/>
      <x:c r="K21" s="12"/>
    </x:row>
    <x:row r="22">
      <x:c r="A22" s="298" t="str">
        <x:v>3</x:v>
      </x:c>
      <x:c r="B22" s="298"/>
      <x:c r="C22" s="12" t="str">
        <x:v>Proxy-konsolidierter Arbeitswert: Zusätzlich werden die bundesweiten direkten Entlastungs-/Transferkanäle von 48,163 Mrd. € abgezogen. Das ist konservativ und vermeidet Doppelzählungen, kann aber in einzelnen Jahren über- oder unterbereinigen.</x:v>
      </x:c>
      <x:c r="D22" s="12"/>
      <x:c r="E22" s="12"/>
      <x:c r="F22" s="12"/>
      <x:c r="G22" s="12"/>
      <x:c r="H22" s="12"/>
      <x:c r="I22" s="12"/>
      <x:c r="J22" s="12"/>
      <x:c r="K22" s="12"/>
    </x:row>
    <x:row r="25">
      <x:c r="A25" s="301" t="str">
        <x:v>Wichtige Scope-Frage: Die 242,5 Mrd. € Bundesleistungen sind keine reine Inlands-Kostenreihe. Für 2017 bis 2024 sind in den jährlichen Regierungsberichten rund 6,8; 7,9; 8,4; 9,9; 9,8; über 12; circa 10 und circa 8,1 Mrd. € für die Bekämpfung von Fluchtursachen ausgewiesen. Damit enthält der Bundesblock allein 2017-2024 mehr als 72,9 Mrd. € Ausgaben, die konzeptionell von inländischer Unterbringung, Sozialleistung und Integration zu trennen sind. Für 2016 lässt der Bericht keinen isolierten Fluchtursachenbetrag erkennen; für 2025 wird in der hier ausgewerteten Unterrichtung kein separater Betrag ausgewiesen.</x:v>
      </x:c>
      <x:c r="B25" s="301"/>
      <x:c r="C25" s="301"/>
      <x:c r="D25" s="301"/>
      <x:c r="E25" s="301"/>
      <x:c r="F25" s="301"/>
      <x:c r="G25" s="301"/>
      <x:c r="H25" s="301"/>
      <x:c r="I25" s="301"/>
      <x:c r="J25" s="301"/>
      <x:c r="K25" s="301"/>
    </x:row>
    <x:row r="26">
      <x:c r="A26" s="301"/>
      <x:c r="B26" s="301"/>
      <x:c r="C26" s="301"/>
      <x:c r="D26" s="301"/>
      <x:c r="E26" s="301"/>
      <x:c r="F26" s="301"/>
      <x:c r="G26" s="301"/>
      <x:c r="H26" s="301"/>
      <x:c r="I26" s="301"/>
      <x:c r="J26" s="301"/>
      <x:c r="K26" s="301"/>
    </x:row>
    <x:row r="27">
      <x:c r="A27" s="301"/>
      <x:c r="B27" s="301"/>
      <x:c r="C27" s="301"/>
      <x:c r="D27" s="301"/>
      <x:c r="E27" s="301"/>
      <x:c r="F27" s="301"/>
      <x:c r="G27" s="301"/>
      <x:c r="H27" s="301"/>
      <x:c r="I27" s="301"/>
      <x:c r="J27" s="301"/>
      <x:c r="K27" s="301"/>
    </x:row>
    <x:row r="28">
      <x:c r="A28" s="301"/>
      <x:c r="B28" s="301"/>
      <x:c r="C28" s="301"/>
      <x:c r="D28" s="301"/>
      <x:c r="E28" s="301"/>
      <x:c r="F28" s="301"/>
      <x:c r="G28" s="301"/>
      <x:c r="H28" s="301"/>
      <x:c r="I28" s="301"/>
      <x:c r="J28" s="301"/>
      <x:c r="K28" s="301"/>
    </x:row>
    <x:row r="31">
      <x:c r="A31" s="12" t="str">
        <x:v>* Inlands-Sensitivität ist nur eine Scope-Demonstration für Jahre mit explizit belegtem Fluchtursachenbetrag. Sie ist keine neue Gesamtkostenrechnung. Für 2022 ist 12,0 Mrd. € als konservative Untergrenze angesetzt, da die Quelle 'über 12 Mrd. €' nennt.</x:v>
      </x:c>
      <x:c r="B31" s="12"/>
      <x:c r="C31" s="12"/>
      <x:c r="D31" s="12"/>
      <x:c r="E31" s="12"/>
      <x:c r="F31" s="12"/>
      <x:c r="G31" s="12"/>
      <x:c r="H31" s="12"/>
      <x:c r="I31" s="12"/>
      <x:c r="J31" s="12"/>
      <x:c r="K31" s="12"/>
    </x:row>
    <x:row r="32">
      <x:c r="A32" s="12"/>
      <x:c r="B32" s="12"/>
      <x:c r="C32" s="12"/>
      <x:c r="D32" s="12"/>
      <x:c r="E32" s="12"/>
      <x:c r="F32" s="12"/>
      <x:c r="G32" s="12"/>
      <x:c r="H32" s="12"/>
      <x:c r="I32" s="12"/>
      <x:c r="J32" s="12"/>
      <x:c r="K32" s="12"/>
    </x:row>
    <x:row r="33">
      <x:c r="A33" s="12"/>
      <x:c r="B33" s="12"/>
      <x:c r="C33" s="12"/>
      <x:c r="D33" s="12"/>
      <x:c r="E33" s="12"/>
      <x:c r="F33" s="12"/>
      <x:c r="G33" s="12"/>
      <x:c r="H33" s="12"/>
      <x:c r="I33" s="12"/>
      <x:c r="J33" s="12"/>
      <x:c r="K33" s="12"/>
    </x:row>
    <x:row r="34">
      <x:c r="A34" s="12"/>
      <x:c r="B34" s="12"/>
      <x:c r="C34" s="12"/>
      <x:c r="D34" s="12"/>
      <x:c r="E34" s="12"/>
      <x:c r="F34" s="12"/>
      <x:c r="G34" s="12"/>
      <x:c r="H34" s="12"/>
      <x:c r="I34" s="12"/>
      <x:c r="J34" s="12"/>
      <x:c r="K34" s="12"/>
    </x:row>
    <x:row r="37">
      <x:c r="A37" s="341" t="str">
        <x:v>Beleg</x:v>
      </x:c>
      <x:c r="B37" s="341" t="str">
        <x:v>Jahr/Zeitraum</x:v>
      </x:c>
      <x:c r="C37" s="341" t="str">
        <x:v>Betrag</x:v>
      </x:c>
      <x:c r="D37" s="341" t="str">
        <x:v>Quelle/URL</x:v>
      </x:c>
    </x:row>
    <x:row r="38">
      <x:c r="A38" s="12" t="str">
        <x:v>Bundesleistungen gesamt</x:v>
      </x:c>
      <x:c r="B38" s="12" t="str">
        <x:v>2016-2025</x:v>
      </x:c>
      <x:c r="C38" s="12" t="str">
        <x:v>242,5 Mrd. €</x:v>
      </x:c>
      <x:c r="D38" s="12" t="str">
        <x:v>https://dserver.bundestag.de/btd/21/062/2106280.pdf</x:v>
      </x:c>
    </x:row>
    <x:row r="39">
      <x:c r="A39" s="12" t="str">
        <x:v>Fluchtursachenbekämpfung</x:v>
      </x:c>
      <x:c r="B39" s="12" t="str">
        <x:v>2017</x:v>
      </x:c>
      <x:c r="C39" s="12" t="str">
        <x:v>rund 6,8 Mrd. €</x:v>
      </x:c>
      <x:c r="D39" s="12" t="str">
        <x:v>https://dserver.bundestag.de/btd/19/024/1902499.pdf</x:v>
      </x:c>
    </x:row>
    <x:row r="40">
      <x:c r="A40" s="12" t="str">
        <x:v>Fluchtursachenbekämpfung</x:v>
      </x:c>
      <x:c r="B40" s="12" t="str">
        <x:v>2018</x:v>
      </x:c>
      <x:c r="C40" s="12" t="str">
        <x:v>rund 7,9 Mrd. €</x:v>
      </x:c>
      <x:c r="D40" s="12" t="str">
        <x:v>https://dserver.bundestag.de/btd/19/106/1910650.pdf</x:v>
      </x:c>
    </x:row>
    <x:row r="41">
      <x:c r="A41" s="12" t="str">
        <x:v>Fluchtursachenbekämpfung</x:v>
      </x:c>
      <x:c r="B41" s="12" t="str">
        <x:v>2019</x:v>
      </x:c>
      <x:c r="C41" s="12" t="str">
        <x:v>rund 8,4 Mrd. €</x:v>
      </x:c>
      <x:c r="D41" s="12" t="str">
        <x:v>https://dserver.bundestag.de/btd/19/197/1919780.pdf</x:v>
      </x:c>
    </x:row>
    <x:row r="42">
      <x:c r="A42" s="12" t="str">
        <x:v>Fluchtursachenbekämpfung</x:v>
      </x:c>
      <x:c r="B42" s="12" t="str">
        <x:v>2020</x:v>
      </x:c>
      <x:c r="C42" s="12" t="str">
        <x:v>rund 9,9 Mrd. €</x:v>
      </x:c>
      <x:c r="D42" s="12" t="str">
        <x:v>https://dserver.bundestag.de/btd/19/305/1930525.pdf</x:v>
      </x:c>
    </x:row>
    <x:row r="43">
      <x:c r="A43" s="12" t="str">
        <x:v>Fluchtursachenbekämpfung</x:v>
      </x:c>
      <x:c r="B43" s="12" t="str">
        <x:v>2021</x:v>
      </x:c>
      <x:c r="C43" s="12" t="str">
        <x:v>rund 9,8 Mrd. €</x:v>
      </x:c>
      <x:c r="D43" s="12" t="str">
        <x:v>https://dserver.bundestag.de/btd/20/024/2002485.pdf</x:v>
      </x:c>
    </x:row>
    <x:row r="44">
      <x:c r="A44" s="12" t="str">
        <x:v>Fluchtursachenbekämpfung</x:v>
      </x:c>
      <x:c r="B44" s="12" t="str">
        <x:v>2022</x:v>
      </x:c>
      <x:c r="C44" s="12" t="str">
        <x:v>über 12 Mrd. €</x:v>
      </x:c>
      <x:c r="D44" s="12" t="str">
        <x:v>https://dserver.bundestag.de/btd/20/068/2006850.pdf</x:v>
      </x:c>
    </x:row>
    <x:row r="45">
      <x:c r="A45" s="12" t="str">
        <x:v>Fluchtursachenbekämpfung</x:v>
      </x:c>
      <x:c r="B45" s="12" t="str">
        <x:v>2023</x:v>
      </x:c>
      <x:c r="C45" s="12" t="str">
        <x:v>circa 10 Mrd. €</x:v>
      </x:c>
      <x:c r="D45" s="12" t="str">
        <x:v>https://dserver.bundestag.de/btd/20/115/2011546.pdf</x:v>
      </x:c>
    </x:row>
    <x:row r="46">
      <x:c r="A46" s="12" t="str">
        <x:v>Fluchtursachenbekämpfung</x:v>
      </x:c>
      <x:c r="B46" s="12" t="str">
        <x:v>2024</x:v>
      </x:c>
      <x:c r="C46" s="12" t="str">
        <x:v>circa 8,1 Mrd. €</x:v>
      </x:c>
      <x:c r="D46" s="12" t="str">
        <x:v>https://dserver.bundestag.de/btd/21/003/2100330.pdf</x:v>
      </x:c>
    </x:row>
  </x:sheetData>
  <x:mergeCells>
    <x:mergeCell ref="A1:K1"/>
    <x:mergeCell ref="A2:K2"/>
    <x:mergeCell ref="A19:K19"/>
    <x:mergeCell ref="A20:B20"/>
    <x:mergeCell ref="C20:K20"/>
    <x:mergeCell ref="A21:B21"/>
    <x:mergeCell ref="C21:K21"/>
    <x:mergeCell ref="A22:B22"/>
    <x:mergeCell ref="C22:K22"/>
    <x:mergeCell ref="A25:K28"/>
    <x:mergeCell ref="A31:K34"/>
  </x:mergeCells>
  <x:pageMargins left="0.7" right="0.7" top="0.75" bottom="0.75" header="0.3" footer="0.3"/>
</x:worksheet>
</file>

<file path=xl/worksheets/sheet2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11" hidden="0" customWidth="1"/>
    <x:col min="2" max="2" width="15" hidden="0" customWidth="1"/>
    <x:col min="3" max="3" width="15" hidden="0" customWidth="1"/>
    <x:col min="4" max="4" width="23" hidden="0" customWidth="1"/>
    <x:col min="5" max="5" width="17" hidden="0" customWidth="1"/>
    <x:col min="6" max="6" width="14" hidden="0" customWidth="1"/>
    <x:col min="7" max="7" width="18" hidden="0" customWidth="1"/>
    <x:col min="8" max="8" width="18" hidden="0" customWidth="1"/>
    <x:col min="9" max="9" width="16" hidden="0" customWidth="1"/>
    <x:col min="10" max="10" width="18" hidden="0" customWidth="1"/>
    <x:col min="11" max="11" width="14" hidden="0" customWidth="1"/>
    <x:col min="12" max="12" width="14" hidden="0" customWidth="1"/>
    <x:col min="13" max="13" width="16" hidden="0" customWidth="1"/>
    <x:col min="14" max="14" width="24" hidden="0" customWidth="1"/>
  </x:cols>
  <x:sheetData>
    <x:row r="1">
      <x:c r="A1" s="303" t="str">
        <x:v>Transferabgleich v28 - historischer Zwischenschritt (final siehe 'Transfer-Matching')</x:v>
      </x:c>
    </x:row>
    <x:row r="2">
      <x:c r="A2" s="12" t="str">
        <x:v>Die bisherigen 48,163 Mrd. € wurden pauschal als Transferkanal behandelt. Die amtliche Aufschlüsselung zeigt jedoch, dass darin auch allgemeine/nicht ausschließlich flüchtlingsbezogene Maßnahmen und direkte Sach-/Eigenleistungen des Bundes enthalten sind. Diese dürfen nicht automatisch als Doppelzählung mit Länder-/Kommunalausgaben abgezogen werden.</x:v>
      </x:c>
    </x:row>
    <x:row r="4">
      <x:c r="A4" s="307" t="str">
        <x:v>Jahr</x:v>
      </x:c>
      <x:c r="B4" s="307" t="str">
        <x:v>Asylverfahren</x:v>
      </x:c>
      <x:c r="C4" s="307" t="str">
        <x:v>UMA</x:v>
      </x:c>
      <x:c r="D4" s="307" t="str">
        <x:v>allg. Flüchtlings-/Integrationspauschale</x:v>
      </x:c>
      <x:c r="E4" s="307" t="str">
        <x:v>Ukraine-Pauschale</x:v>
      </x:c>
      <x:c r="F4" s="307" t="str">
        <x:v>KdU Flucht</x:v>
      </x:c>
      <x:c r="G4" s="307" t="str">
        <x:v>Drehkreuz-Erstattung</x:v>
      </x:c>
      <x:c r="H4" s="307" t="str">
        <x:v>Kinderbetreuung allg.</x:v>
      </x:c>
      <x:c r="I4" s="307" t="str">
        <x:v>Kita-Ausbau</x:v>
      </x:c>
      <x:c r="J4" s="307" t="str">
        <x:v>Wohnraumförderung</x:v>
      </x:c>
      <x:c r="K4" s="307" t="str">
        <x:v>BImA</x:v>
      </x:c>
      <x:c r="L4" s="307" t="str">
        <x:v>Beförderung</x:v>
      </x:c>
      <x:c r="M4" s="307" t="str">
        <x:v>amtliche Summe</x:v>
      </x:c>
      <x:c r="N4" s="307" t="str">
        <x:v>hochgradiger Transfer-/Doppelzählungskandidat</x:v>
      </x:c>
    </x:row>
    <x:row r="5">
      <x:c r="A5" s="12" t="n">
        <x:v>2016</x:v>
      </x:c>
      <x:c r="B5" s="75" t="n">
        <x:v>5.502</x:v>
      </x:c>
      <x:c r="C5" s="75" t="n">
        <x:v>0.35</x:v>
      </x:c>
      <x:c r="D5" s="75" t="n">
        <x:v>2</x:v>
      </x:c>
      <x:c r="E5" s="75" t="n">
        <x:v>0</x:v>
      </x:c>
      <x:c r="F5" s="75" t="n">
        <x:v>0.4</x:v>
      </x:c>
      <x:c r="G5" s="75" t="n">
        <x:v>0</x:v>
      </x:c>
      <x:c r="H5" s="75" t="n">
        <x:v>0.339</x:v>
      </x:c>
      <x:c r="I5" s="75" t="n">
        <x:v>0</x:v>
      </x:c>
      <x:c r="J5" s="75" t="n">
        <x:v>0.5</x:v>
      </x:c>
      <x:c r="K5" s="75" t="n">
        <x:v>0.155</x:v>
      </x:c>
      <x:c r="L5" s="75" t="n">
        <x:v>0.095</x:v>
      </x:c>
      <x:c r="M5" s="75" t="n">
        <x:v>9.341</x:v>
      </x:c>
      <x:c r="N5" s="75" t="n">
        <x:f>SUM(B5:G5)</x:f>
        <x:v>8.251999999999999</x:v>
      </x:c>
    </x:row>
    <x:row r="6">
      <x:c r="A6" s="12" t="n">
        <x:v>2017</x:v>
      </x:c>
      <x:c r="B6" s="75" t="n">
        <x:v>1.163</x:v>
      </x:c>
      <x:c r="C6" s="75" t="n">
        <x:v>0.35</x:v>
      </x:c>
      <x:c r="D6" s="75" t="n">
        <x:v>2</x:v>
      </x:c>
      <x:c r="E6" s="75" t="n">
        <x:v>0</x:v>
      </x:c>
      <x:c r="F6" s="75" t="n">
        <x:v>0.9</x:v>
      </x:c>
      <x:c r="G6" s="75" t="n">
        <x:v>0</x:v>
      </x:c>
      <x:c r="H6" s="75" t="n">
        <x:v>0.774</x:v>
      </x:c>
      <x:c r="I6" s="75" t="n">
        <x:v>0.226</x:v>
      </x:c>
      <x:c r="J6" s="75" t="n">
        <x:v>1</x:v>
      </x:c>
      <x:c r="K6" s="75" t="n">
        <x:v>0.158</x:v>
      </x:c>
      <x:c r="L6" s="75" t="n">
        <x:v>0.01</x:v>
      </x:c>
      <x:c r="M6" s="75" t="n">
        <x:v>6.581</x:v>
      </x:c>
      <x:c r="N6" s="75" t="n">
        <x:f>SUM(B6:G6)</x:f>
        <x:v>4.413</x:v>
      </x:c>
    </x:row>
    <x:row r="7">
      <x:c r="A7" s="12" t="n">
        <x:v>2018</x:v>
      </x:c>
      <x:c r="B7" s="75" t="n">
        <x:v>1.607</x:v>
      </x:c>
      <x:c r="C7" s="75" t="n">
        <x:v>0.35</x:v>
      </x:c>
      <x:c r="D7" s="75" t="n">
        <x:v>2</x:v>
      </x:c>
      <x:c r="E7" s="75" t="n">
        <x:v>0</x:v>
      </x:c>
      <x:c r="F7" s="75" t="n">
        <x:v>1.313</x:v>
      </x:c>
      <x:c r="G7" s="75" t="n">
        <x:v>0</x:v>
      </x:c>
      <x:c r="H7" s="75" t="n">
        <x:v>0.87</x:v>
      </x:c>
      <x:c r="I7" s="75" t="n">
        <x:v>0.3</x:v>
      </x:c>
      <x:c r="J7" s="75" t="n">
        <x:v>1</x:v>
      </x:c>
      <x:c r="K7" s="75" t="n">
        <x:v>0.089</x:v>
      </x:c>
      <x:c r="L7" s="75" t="n">
        <x:v>0.002</x:v>
      </x:c>
      <x:c r="M7" s="75" t="n">
        <x:v>7.531</x:v>
      </x:c>
      <x:c r="N7" s="75" t="n">
        <x:f>SUM(B7:G7)</x:f>
        <x:v>5.27</x:v>
      </x:c>
    </x:row>
    <x:row r="8">
      <x:c r="A8" s="12" t="n">
        <x:v>2019</x:v>
      </x:c>
      <x:c r="B8" s="75" t="n">
        <x:v>0.756</x:v>
      </x:c>
      <x:c r="C8" s="75" t="n">
        <x:v>0.35</x:v>
      </x:c>
      <x:c r="D8" s="75" t="n">
        <x:v>2.435</x:v>
      </x:c>
      <x:c r="E8" s="75" t="n">
        <x:v>0</x:v>
      </x:c>
      <x:c r="F8" s="75" t="n">
        <x:v>1.89</x:v>
      </x:c>
      <x:c r="G8" s="75" t="n">
        <x:v>0</x:v>
      </x:c>
      <x:c r="H8" s="75" t="n">
        <x:v>0</x:v>
      </x:c>
      <x:c r="I8" s="75" t="n">
        <x:v>0.3</x:v>
      </x:c>
      <x:c r="J8" s="75" t="n">
        <x:v>0.5</x:v>
      </x:c>
      <x:c r="K8" s="75" t="n">
        <x:v>0.083</x:v>
      </x:c>
      <x:c r="L8" s="75" t="n">
        <x:v>0</x:v>
      </x:c>
      <x:c r="M8" s="75" t="n">
        <x:v>6.314</x:v>
      </x:c>
      <x:c r="N8" s="75" t="n">
        <x:f>SUM(B8:G8)</x:f>
        <x:v>5.431</x:v>
      </x:c>
    </x:row>
    <x:row r="9">
      <x:c r="A9" s="12" t="n">
        <x:v>2020</x:v>
      </x:c>
      <x:c r="B9" s="75" t="n">
        <x:v>0.653</x:v>
      </x:c>
      <x:c r="C9" s="75" t="n">
        <x:v>0.35</x:v>
      </x:c>
      <x:c r="D9" s="75" t="n">
        <x:v>0.7</x:v>
      </x:c>
      <x:c r="E9" s="75" t="n">
        <x:v>0</x:v>
      </x:c>
      <x:c r="F9" s="75" t="n">
        <x:v>1.6</x:v>
      </x:c>
      <x:c r="G9" s="75" t="n">
        <x:v>0</x:v>
      </x:c>
      <x:c r="H9" s="75" t="n">
        <x:v>0</x:v>
      </x:c>
      <x:c r="I9" s="75" t="n">
        <x:v>0.3</x:v>
      </x:c>
      <x:c r="J9" s="75" t="n">
        <x:v>0</x:v>
      </x:c>
      <x:c r="K9" s="75" t="n">
        <x:v>0.084</x:v>
      </x:c>
      <x:c r="L9" s="75" t="n">
        <x:v>0</x:v>
      </x:c>
      <x:c r="M9" s="75" t="n">
        <x:v>3.687</x:v>
      </x:c>
      <x:c r="N9" s="75" t="n">
        <x:f>SUM(B9:G9)</x:f>
        <x:v>3.303</x:v>
      </x:c>
    </x:row>
    <x:row r="10">
      <x:c r="A10" s="12" t="n">
        <x:v>2021</x:v>
      </x:c>
      <x:c r="B10" s="75" t="n">
        <x:v>0.5</x:v>
      </x:c>
      <x:c r="C10" s="75" t="n">
        <x:v>0.35</x:v>
      </x:c>
      <x:c r="D10" s="75" t="n">
        <x:v>0.5</x:v>
      </x:c>
      <x:c r="E10" s="75" t="n">
        <x:v>0</x:v>
      </x:c>
      <x:c r="F10" s="75" t="n">
        <x:v>1.609</x:v>
      </x:c>
      <x:c r="G10" s="75" t="n">
        <x:v>0</x:v>
      </x:c>
      <x:c r="H10" s="75" t="n">
        <x:v>0</x:v>
      </x:c>
      <x:c r="I10" s="75" t="n">
        <x:v>0</x:v>
      </x:c>
      <x:c r="J10" s="75" t="n">
        <x:v>0</x:v>
      </x:c>
      <x:c r="K10" s="75" t="n">
        <x:v>0.058</x:v>
      </x:c>
      <x:c r="L10" s="75" t="n">
        <x:v>0</x:v>
      </x:c>
      <x:c r="M10" s="75" t="n">
        <x:v>3.017</x:v>
      </x:c>
      <x:c r="N10" s="75" t="n">
        <x:f>SUM(B10:G10)</x:f>
        <x:v>2.959</x:v>
      </x:c>
    </x:row>
    <x:row r="11">
      <x:c r="A11" s="12" t="n">
        <x:v>2022</x:v>
      </x:c>
      <x:c r="B11" s="75" t="n">
        <x:v>0.542</x:v>
      </x:c>
      <x:c r="C11" s="75" t="n">
        <x:v>0.35</x:v>
      </x:c>
      <x:c r="D11" s="75" t="n">
        <x:v>1.5</x:v>
      </x:c>
      <x:c r="E11" s="75" t="n">
        <x:v>2</x:v>
      </x:c>
      <x:c r="F11" s="75" t="n">
        <x:v>0</x:v>
      </x:c>
      <x:c r="G11" s="75" t="n">
        <x:v>0.144</x:v>
      </x:c>
      <x:c r="H11" s="75" t="n">
        <x:v>0</x:v>
      </x:c>
      <x:c r="I11" s="75" t="n">
        <x:v>0</x:v>
      </x:c>
      <x:c r="J11" s="75" t="n">
        <x:v>0</x:v>
      </x:c>
      <x:c r="K11" s="75" t="n">
        <x:v>0.086</x:v>
      </x:c>
      <x:c r="L11" s="75" t="n">
        <x:v>0</x:v>
      </x:c>
      <x:c r="M11" s="75" t="n">
        <x:v>4.622</x:v>
      </x:c>
      <x:c r="N11" s="75" t="n">
        <x:f>SUM(B11:G11)</x:f>
        <x:v>4.536</x:v>
      </x:c>
    </x:row>
    <x:row r="12">
      <x:c r="A12" s="12" t="n">
        <x:v>2023</x:v>
      </x:c>
      <x:c r="B12" s="75" t="n">
        <x:v>0</x:v>
      </x:c>
      <x:c r="C12" s="75" t="n">
        <x:v>0</x:v>
      </x:c>
      <x:c r="D12" s="75" t="n">
        <x:v>2.25</x:v>
      </x:c>
      <x:c r="E12" s="75" t="n">
        <x:v>1.5</x:v>
      </x:c>
      <x:c r="F12" s="75" t="n">
        <x:v>0</x:v>
      </x:c>
      <x:c r="G12" s="75" t="n">
        <x:v>0</x:v>
      </x:c>
      <x:c r="H12" s="75" t="n">
        <x:v>0</x:v>
      </x:c>
      <x:c r="I12" s="75" t="n">
        <x:v>0</x:v>
      </x:c>
      <x:c r="J12" s="75" t="n">
        <x:v>0</x:v>
      </x:c>
      <x:c r="K12" s="75" t="n">
        <x:v>0.129</x:v>
      </x:c>
      <x:c r="L12" s="75" t="n">
        <x:v>0</x:v>
      </x:c>
      <x:c r="M12" s="75" t="n">
        <x:v>3.879</x:v>
      </x:c>
      <x:c r="N12" s="75" t="n">
        <x:f>SUM(B12:G12)</x:f>
        <x:v>3.75</x:v>
      </x:c>
    </x:row>
    <x:row r="13">
      <x:c r="A13" s="12" t="n">
        <x:v>2024</x:v>
      </x:c>
      <x:c r="B13" s="75" t="n">
        <x:v>0</x:v>
      </x:c>
      <x:c r="C13" s="75" t="n">
        <x:v>0</x:v>
      </x:c>
      <x:c r="D13" s="75" t="n">
        <x:v>1.75</x:v>
      </x:c>
      <x:c r="E13" s="75" t="n">
        <x:v>0</x:v>
      </x:c>
      <x:c r="F13" s="75" t="n">
        <x:v>0</x:v>
      </x:c>
      <x:c r="G13" s="75" t="n">
        <x:v>0</x:v>
      </x:c>
      <x:c r="H13" s="75" t="n">
        <x:v>0</x:v>
      </x:c>
      <x:c r="I13" s="75" t="n">
        <x:v>0</x:v>
      </x:c>
      <x:c r="J13" s="75" t="n">
        <x:v>0</x:v>
      </x:c>
      <x:c r="K13" s="75" t="n">
        <x:v>0.104</x:v>
      </x:c>
      <x:c r="L13" s="75" t="n">
        <x:v>0</x:v>
      </x:c>
      <x:c r="M13" s="75" t="n">
        <x:v>1.854</x:v>
      </x:c>
      <x:c r="N13" s="75" t="n">
        <x:f>SUM(B13:G13)</x:f>
        <x:v>1.75</x:v>
      </x:c>
    </x:row>
    <x:row r="14">
      <x:c r="A14" s="12" t="n">
        <x:v>2025</x:v>
      </x:c>
      <x:c r="B14" s="75" t="n">
        <x:v>0</x:v>
      </x:c>
      <x:c r="C14" s="75" t="n">
        <x:v>0</x:v>
      </x:c>
      <x:c r="D14" s="75" t="n">
        <x:v>1.223</x:v>
      </x:c>
      <x:c r="E14" s="75" t="n">
        <x:v>0</x:v>
      </x:c>
      <x:c r="F14" s="75" t="n">
        <x:v>0</x:v>
      </x:c>
      <x:c r="G14" s="75" t="n">
        <x:v>0</x:v>
      </x:c>
      <x:c r="H14" s="75" t="n">
        <x:v>0</x:v>
      </x:c>
      <x:c r="I14" s="75" t="n">
        <x:v>0</x:v>
      </x:c>
      <x:c r="J14" s="75" t="n">
        <x:v>0</x:v>
      </x:c>
      <x:c r="K14" s="75" t="n">
        <x:v>0.114</x:v>
      </x:c>
      <x:c r="L14" s="75" t="n">
        <x:v>0</x:v>
      </x:c>
      <x:c r="M14" s="75" t="n">
        <x:v>1.337</x:v>
      </x:c>
      <x:c r="N14" s="75" t="n">
        <x:f>SUM(B14:G14)</x:f>
        <x:v>1.223</x:v>
      </x:c>
    </x:row>
    <x:row r="15">
      <x:c r="A15" s="12"/>
      <x:c r="B15" s="75"/>
      <x:c r="C15" s="75"/>
      <x:c r="D15" s="75"/>
      <x:c r="E15" s="75"/>
      <x:c r="F15" s="75"/>
      <x:c r="G15" s="75"/>
      <x:c r="H15" s="75"/>
      <x:c r="I15" s="75"/>
      <x:c r="J15" s="75"/>
      <x:c r="K15" s="75"/>
      <x:c r="L15" s="75"/>
      <x:c r="M15" s="75"/>
      <x:c r="N15" s="75"/>
    </x:row>
    <x:row r="16">
      <x:c r="A16" s="12" t="str">
        <x:v>SUMME</x:v>
      </x:c>
      <x:c r="B16" s="75" t="n">
        <x:f>SUM(B5:B14)</x:f>
        <x:v>10.723</x:v>
      </x:c>
      <x:c r="C16" s="75" t="n">
        <x:f>SUM(C5:C14)</x:f>
        <x:v>2.45</x:v>
      </x:c>
      <x:c r="D16" s="75" t="n">
        <x:f>SUM(D5:D14)</x:f>
        <x:v>16.358</x:v>
      </x:c>
      <x:c r="E16" s="75" t="n">
        <x:f>SUM(E5:E14)</x:f>
        <x:v>3.5</x:v>
      </x:c>
      <x:c r="F16" s="75" t="n">
        <x:f>SUM(F5:F14)</x:f>
        <x:v>7.712</x:v>
      </x:c>
      <x:c r="G16" s="75" t="n">
        <x:f>SUM(G5:G14)</x:f>
        <x:v>0.144</x:v>
      </x:c>
      <x:c r="H16" s="75" t="n">
        <x:f>SUM(H5:H14)</x:f>
        <x:v>1.983</x:v>
      </x:c>
      <x:c r="I16" s="75" t="n">
        <x:f>SUM(I5:I14)</x:f>
        <x:v>1.1260000000000001</x:v>
      </x:c>
      <x:c r="J16" s="75" t="n">
        <x:f>SUM(J5:J14)</x:f>
        <x:v>3</x:v>
      </x:c>
      <x:c r="K16" s="75" t="n">
        <x:f>SUM(K5:K14)</x:f>
        <x:v>1.06</x:v>
      </x:c>
      <x:c r="L16" s="75" t="n">
        <x:f>SUM(L5:L14)</x:f>
        <x:v>0.107</x:v>
      </x:c>
      <x:c r="M16" s="75" t="n">
        <x:f>SUM(M5:M14)</x:f>
        <x:v>48.163000000000004</x:v>
      </x:c>
      <x:c r="N16" s="75" t="n">
        <x:f>SUM(N5:N14)</x:f>
        <x:v>40.887</x:v>
      </x:c>
    </x:row>
    <x:row r="19">
      <x:c r="A19" s="309" t="str">
        <x:v>Klassifikation der 48,163 Mrd. €</x:v>
      </x:c>
    </x:row>
    <x:row r="20">
      <x:c r="A20" s="307" t="str">
        <x:v>Kategorie</x:v>
      </x:c>
      <x:c r="B20" s="307" t="str">
        <x:v>Summe (Mrd. €)</x:v>
      </x:c>
      <x:c r="C20" s="307" t="str">
        <x:v>Behandlung</x:v>
      </x:c>
      <x:c r="D20" s="307" t="str">
        <x:v>Begründung</x:v>
      </x:c>
      <x:c r="F20" s="307" t="str">
        <x:v>Auswirkung auf die bisherige Konsolidierung</x:v>
      </x:c>
      <x:c r="G20" s="307"/>
      <x:c r="H20" s="307"/>
      <x:c r="I20" s="307"/>
      <x:c r="J20" s="307"/>
      <x:c r="K20" s="307"/>
      <x:c r="L20" s="307"/>
      <x:c r="M20" s="307"/>
      <x:c r="N20" s="307"/>
    </x:row>
    <x:row r="21">
      <x:c r="A21" s="12" t="str">
        <x:v>hochgradige Transfer-/Doppelzählungskandidaten</x:v>
      </x:c>
      <x:c r="B21" s="75" t="n">
        <x:f>N16</x:f>
        <x:v>40.887</x:v>
      </x:c>
      <x:c r="C21" s="12" t="str">
        <x:v>als mögliche Überlappung behandeln, aber nicht automatisch vollständig abziehen</x:v>
      </x:c>
      <x:c r="D21" s="12" t="str">
        <x:v>Zweckgebundene bzw. migrationsspezifische Entlastungen für Ausgaben, die auf Länder-/Kommunalebene erneut erscheinen können.</x:v>
      </x:c>
      <x:c r="F21" s="307" t="str">
        <x:v>Rechenstufe</x:v>
      </x:c>
      <x:c r="G21" s="307" t="str">
        <x:v>Mrd. €</x:v>
      </x:c>
      <x:c r="H21" s="307" t="str">
        <x:v>Differenz zu 400</x:v>
      </x:c>
      <x:c r="I21" s="307" t="str">
        <x:v>Einordnung</x:v>
      </x:c>
    </x:row>
    <x:row r="22">
      <x:c r="A22" s="12" t="str">
        <x:v>allgemeine/nicht exklusive Kinderbetreuung + Wohnraumförderung</x:v>
      </x:c>
      <x:c r="B22" s="75" t="n">
        <x:f>SUM(H16:J16)</x:f>
        <x:v>6.109</x:v>
      </x:c>
      <x:c r="C22" s="12" t="str">
        <x:v>nicht automatisch als Migrationstransfer abziehen</x:v>
      </x:c>
      <x:c r="D22" s="12" t="str">
        <x:v>Amtliche Fußnoten: Kinderbetreuungsprogramme nicht auf Flüchtlingskinder begrenzt; Wohnraumförderung kommt nicht ausschließlich Flüchtlingen zugute.</x:v>
      </x:c>
      <x:c r="F22" s="12" t="str">
        <x:v>Brutto-Kontrollsumme</x:v>
      </x:c>
      <x:c r="G22" s="75" t="n">
        <x:f>'Konsolidierung 2.0'!E16</x:f>
        <x:v>350.96567970982005</x:v>
      </x:c>
      <x:c r="H22" s="75" t="n">
        <x:f>400-G22</x:f>
        <x:v>49.03432029017995</x:v>
      </x:c>
      <x:c r="I22" s="12" t="str">
        <x:v>Bund + aktuelle Länder/Kommunen-Mindestbasis, keine Transferbereinigung</x:v>
      </x:c>
    </x:row>
    <x:row r="23">
      <x:c r="A23" s="12" t="str">
        <x:v>BImA + Beförderung (direkte Bundes-Sach-/Eigenleistung)</x:v>
      </x:c>
      <x:c r="B23" s="75" t="n">
        <x:f>K16+L16</x:f>
        <x:v>1.167</x:v>
      </x:c>
      <x:c r="C23" s="12" t="str">
        <x:v>nicht automatisch von Bund+Land abziehen</x:v>
      </x:c>
      <x:c r="D23" s="12" t="str">
        <x:v>Diese Positionen sind keine klassischen Bund→Land-Zahlungen; ohne Nachweis einer Spiegelung in Länderwerten bleiben sie Bundes-Endausgaben.</x:v>
      </x:c>
      <x:c r="F23" s="12" t="str">
        <x:v>nur explizit in Länderzeilen belegte Bundesbeteiligung abgezogen</x:v>
      </x:c>
      <x:c r="G23" s="75" t="n">
        <x:f>'Konsolidierung 2.0'!G16</x:f>
        <x:v>349.53447970982006</x:v>
      </x:c>
      <x:c r="H23" s="75" t="n">
        <x:f>400-G23</x:f>
        <x:v>50.46552029017994</x:v>
      </x:c>
      <x:c r="I23" s="12" t="str">
        <x:v>sicher, aber stark unvollständig</x:v>
      </x:c>
    </x:row>
    <x:row r="24">
      <x:c r="A24" s="12" t="str">
        <x:v>bisher pauschal abgezogener Transferblock</x:v>
      </x:c>
      <x:c r="B24" s="75" t="n">
        <x:f>M16</x:f>
        <x:v>48.163000000000004</x:v>
      </x:c>
      <x:c r="C24" s="12" t="str">
        <x:v>alte Proxy-Bereinigung</x:v>
      </x:c>
      <x:c r="D24" s="12" t="str">
        <x:v>Summe der amtlichen Entlastungsreihe 2016-2025.</x:v>
      </x:c>
      <x:c r="F24" s="12" t="str">
        <x:v>verfeinerte Transferbereinigung</x:v>
      </x:c>
      <x:c r="G24" s="75" t="n">
        <x:f>'Konsolidierung 2.0'!E16-N16</x:f>
        <x:v>310.07867970982005</x:v>
      </x:c>
      <x:c r="H24" s="75" t="n">
        <x:f>400-G24</x:f>
        <x:v>89.92132029017995</x:v>
      </x:c>
      <x:c r="I24" s="12" t="str">
        <x:v>nur hochgradige migrationsspezifische Transfer-/Doppelzählungskandidaten abgezogen</x:v>
      </x:c>
    </x:row>
    <x:row r="25">
      <x:c r="F25" s="12" t="str">
        <x:v>alte maximale Proxy-Bereinigung</x:v>
      </x:c>
      <x:c r="G25" s="75" t="n">
        <x:f>'Konsolidierung 2.0'!H16</x:f>
        <x:v>302.80267970982004</x:v>
      </x:c>
      <x:c r="H25" s="75" t="n">
        <x:f>400-G25</x:f>
        <x:v>97.19732029017996</x:v>
      </x:c>
      <x:c r="I25" s="12" t="str">
        <x:v>gesamte 48,163-Mrd.-Entlastungsreihe abgezogen; eher zu aggressiv</x:v>
      </x:c>
    </x:row>
    <x:row r="26">
      <x:c r="F26" s="12" t="str">
        <x:v>aktueller Transferkorridor</x:v>
      </x:c>
      <x:c r="G26" s="12" t="str">
        <x:f>TEXT(G24,"0.0")&amp;" bis "&amp;TEXT(G23,"0.0")</x:f>
        <x:v>310.1 bis 349.5</x:v>
      </x:c>
      <x:c r="H26" s="12" t="str">
        <x:v>keine einzelne Differenz</x:v>
      </x:c>
      <x:c r="I26" s="12" t="str">
        <x:v>zwischen verfeinerter und nur expliziter Bereinigung; noch keine Vollkosten-Obergrenze</x:v>
      </x:c>
    </x:row>
    <x:row r="28">
      <x:c r="A28" s="312" t="str">
        <x:v>Zwischenschritt: Die amtliche 48,163-Mrd.-Entlastungsreihe enthält unterschiedliche Instrumente. Dieser frühe Abgleich ist durch das spätere land-/kategorienbezogene 'Transfer-Matching' überholt. Für die finale Bewertung sind die Werte in 'Transfer-Matching' und 'Finale Bewertung' maßgeblich.</x:v>
      </x:c>
      <x:c r="B28" s="312"/>
      <x:c r="C28" s="312"/>
      <x:c r="D28" s="312"/>
      <x:c r="E28" s="312"/>
      <x:c r="F28" s="312"/>
      <x:c r="G28" s="312"/>
      <x:c r="H28" s="312"/>
      <x:c r="I28" s="312"/>
      <x:c r="J28" s="312"/>
      <x:c r="K28" s="312"/>
      <x:c r="L28" s="312"/>
      <x:c r="M28" s="312"/>
      <x:c r="N28" s="312"/>
    </x:row>
    <x:row r="29">
      <x:c r="A29" s="312"/>
      <x:c r="B29" s="312"/>
      <x:c r="C29" s="312"/>
      <x:c r="D29" s="312"/>
      <x:c r="E29" s="312"/>
      <x:c r="F29" s="312"/>
      <x:c r="G29" s="312"/>
      <x:c r="H29" s="312"/>
      <x:c r="I29" s="312"/>
      <x:c r="J29" s="312"/>
      <x:c r="K29" s="312"/>
      <x:c r="L29" s="312"/>
      <x:c r="M29" s="312"/>
      <x:c r="N29" s="312"/>
    </x:row>
    <x:row r="30">
      <x:c r="A30" s="312"/>
      <x:c r="B30" s="312"/>
      <x:c r="C30" s="312"/>
      <x:c r="D30" s="312"/>
      <x:c r="E30" s="312"/>
      <x:c r="F30" s="312"/>
      <x:c r="G30" s="312"/>
      <x:c r="H30" s="312"/>
      <x:c r="I30" s="312"/>
      <x:c r="J30" s="312"/>
      <x:c r="K30" s="312"/>
      <x:c r="L30" s="312"/>
      <x:c r="M30" s="312"/>
      <x:c r="N30" s="312"/>
    </x:row>
    <x:row r="31">
      <x:c r="A31" s="312"/>
      <x:c r="B31" s="312"/>
      <x:c r="C31" s="312"/>
      <x:c r="D31" s="312"/>
      <x:c r="E31" s="312"/>
      <x:c r="F31" s="312"/>
      <x:c r="G31" s="312"/>
      <x:c r="H31" s="312"/>
      <x:c r="I31" s="312"/>
      <x:c r="J31" s="312"/>
      <x:c r="K31" s="312"/>
      <x:c r="L31" s="312"/>
      <x:c r="M31" s="312"/>
      <x:c r="N31" s="312"/>
    </x:row>
    <x:row r="32">
      <x:c r="A32" s="312"/>
      <x:c r="B32" s="312"/>
      <x:c r="C32" s="312"/>
      <x:c r="D32" s="312"/>
      <x:c r="E32" s="312"/>
      <x:c r="F32" s="312"/>
      <x:c r="G32" s="312"/>
      <x:c r="H32" s="312"/>
      <x:c r="I32" s="312"/>
      <x:c r="J32" s="312"/>
      <x:c r="K32" s="312"/>
      <x:c r="L32" s="312"/>
      <x:c r="M32" s="312"/>
      <x:c r="N32" s="312"/>
    </x:row>
    <x:row r="35">
      <x:c r="A35" s="307" t="str">
        <x:v>Quelle</x:v>
      </x:c>
      <x:c r="B35" s="307" t="str">
        <x:v>Zeitraum</x:v>
      </x:c>
      <x:c r="C35" s="307" t="str">
        <x:v>Beleg</x:v>
      </x:c>
      <x:c r="D35" s="307" t="str">
        <x:v>URL</x:v>
      </x:c>
    </x:row>
    <x:row r="36">
      <x:c r="A36" s="12" t="str">
        <x:v>BT-Drs. 20/11546</x:v>
      </x:c>
      <x:c r="B36" s="12" t="str">
        <x:v>2016-2022</x:v>
      </x:c>
      <x:c r="C36" s="12" t="str">
        <x:v>Amtliche Aufschlüsselung der Entlastungsreihe; Fußnoten zu Kinderbetreuung/Wohnraum</x:v>
      </x:c>
      <x:c r="D36" s="12" t="str">
        <x:v>https://dserver.bundestag.de/btd/20/115/2011546.pdf</x:v>
      </x:c>
    </x:row>
    <x:row r="37">
      <x:c r="A37" s="12" t="str">
        <x:v>BT-Drs. 20/11546</x:v>
      </x:c>
      <x:c r="B37" s="12" t="str">
        <x:v>2023</x:v>
      </x:c>
      <x:c r="C37" s="12" t="str">
        <x:v>2,25 Mrd. Flüchtlingspauschale + 1,5 Mrd. Ukraine + 129 Mio. BImA</x:v>
      </x:c>
      <x:c r="D37" s="12" t="str">
        <x:v>https://dserver.bundestag.de/btd/20/115/2011546.pdf</x:v>
      </x:c>
    </x:row>
    <x:row r="38">
      <x:c r="A38" s="12" t="str">
        <x:v>BT-Drs. 21/330</x:v>
      </x:c>
      <x:c r="B38" s="12" t="str">
        <x:v>2024</x:v>
      </x:c>
      <x:c r="C38" s="12" t="str">
        <x:v>1,75 Mrd. Pauschale + 104 Mio. BImA</x:v>
      </x:c>
      <x:c r="D38" s="12" t="str">
        <x:v>https://dserver.bundestag.de/btd/21/003/2100330.pdf</x:v>
      </x:c>
    </x:row>
    <x:row r="39">
      <x:c r="A39" s="12" t="str">
        <x:v>BT-Drs. 21/6280</x:v>
      </x:c>
      <x:c r="B39" s="12" t="str">
        <x:v>2025</x:v>
      </x:c>
      <x:c r="C39" s="12" t="str">
        <x:v>1,223 Mrd. Pauschale + 114 Mio. BImA</x:v>
      </x:c>
      <x:c r="D39" s="12" t="str">
        <x:v>https://dserver.bundestag.de/btd/21/062/2106280.pdf</x:v>
      </x:c>
    </x:row>
    <x:row r="40">
      <x:c r="A40" s="12" t="str">
        <x:v>Hinweis</x:v>
      </x:c>
      <x:c r="B40" s="12" t="str">
        <x:v>alle Jahre</x:v>
      </x:c>
      <x:c r="C40" s="12" t="str">
        <x:v>BImA/Beförderung werden hier nicht automatisch als Länder-Doppelzählung behandelt.</x:v>
      </x:c>
      <x:c r="D40" s="12" t="str"/>
    </x:row>
  </x:sheetData>
  <x:mergeCells>
    <x:mergeCell ref="A1:N1"/>
    <x:mergeCell ref="A2:N2"/>
    <x:mergeCell ref="A19:N19"/>
    <x:mergeCell ref="F20:N20"/>
    <x:mergeCell ref="A28:N32"/>
  </x:mergeCells>
  <x:pageMargins left="0.7" right="0.7" top="0.75" bottom="0.75" header="0.3" footer="0.3"/>
</x:worksheet>
</file>

<file path=xl/worksheets/sheet25.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8" hidden="0" customWidth="1"/>
    <x:col min="2" max="2" width="16" hidden="0" customWidth="1"/>
    <x:col min="3" max="3" width="24" hidden="0" customWidth="1"/>
    <x:col min="4" max="4" width="38" hidden="0" customWidth="1"/>
    <x:col min="5" max="5" width="34" hidden="0" customWidth="1"/>
    <x:col min="6" max="6" width="20" hidden="0" customWidth="1"/>
    <x:col min="7" max="7" width="32" hidden="0" customWidth="1"/>
    <x:col min="8" max="8" width="18" hidden="0" customWidth="1"/>
    <x:col min="9" max="9" width="16" hidden="0" customWidth="1"/>
    <x:col min="10" max="10" width="44" hidden="0" customWidth="1"/>
  </x:cols>
  <x:sheetData>
    <x:row r="1">
      <x:c r="A1" s="314" t="str">
        <x:v>Transfer-Matching: Welche Bundespositionen sind in der Länderbasis tatsächlich gespiegelt?</x:v>
      </x:c>
    </x:row>
    <x:row r="2">
      <x:c r="A2" s="12" t="str">
        <x:v>Die 40,887 Mrd. € migrationsspezifischen Transferkandidaten werden nicht länger als einheitlicher Block behandelt. Entscheidend ist, ob der jeweilige Endaufwand in unserer Länder-/Kommunen-Mindestbasis tatsächlich enthalten ist.</x:v>
      </x:c>
    </x:row>
    <x:row r="4">
      <x:c r="A4" s="318" t="str">
        <x:v>Bundesposition</x:v>
      </x:c>
      <x:c r="B4" s="318" t="str">
        <x:v>2016-2025 (Mrd. €)</x:v>
      </x:c>
      <x:c r="C4" s="318" t="str">
        <x:v>typischer Endempfänger</x:v>
      </x:c>
      <x:c r="D4" s="318" t="str">
        <x:v>Spiegelung in aktueller Länderbasis</x:v>
      </x:c>
      <x:c r="E4" s="318" t="str">
        <x:v>Beleg im Workbook</x:v>
      </x:c>
      <x:c r="F4" s="318" t="str">
        <x:v>Doppelzählungsrisiko</x:v>
      </x:c>
      <x:c r="G4" s="318" t="str">
        <x:v>Behandlung jetzt</x:v>
      </x:c>
      <x:c r="H4" s="318" t="str">
        <x:v>Abzug im Kern-Szenario</x:v>
      </x:c>
      <x:c r="I4" s="318" t="str">
        <x:v>noch ungeklärt</x:v>
      </x:c>
      <x:c r="J4" s="318" t="str">
        <x:v>Kommentar</x:v>
      </x:c>
    </x:row>
    <x:row r="5">
      <x:c r="A5" s="12" t="str">
        <x:v>Asylverfahren / 670-Euro-System</x:v>
      </x:c>
      <x:c r="B5" s="75" t="n">
        <x:v>10.723</x:v>
      </x:c>
      <x:c r="C5" s="12" t="str">
        <x:v>Länder/Kommunen</x:v>
      </x:c>
      <x:c r="D5" s="12" t="str">
        <x:v>hoch, weil Mindestbasis fast durchgängig AsylbLG/Unterbringung oder breite Flüchtlingsausgaben enthält</x:v>
      </x:c>
      <x:c r="E5" s="12" t="str">
        <x:v>Master-Matrix Basis U; breite Landeswerte/AsylbLG</x:v>
      </x:c>
      <x:c r="F5" s="12" t="str">
        <x:v>hoch</x:v>
      </x:c>
      <x:c r="G5" s="12" t="str">
        <x:v>als struktureller Überlappungskandidat</x:v>
      </x:c>
      <x:c r="H5" s="75" t="n">
        <x:v>10.723</x:v>
      </x:c>
      <x:c r="I5" s="75" t="n">
        <x:v>0</x:v>
      </x:c>
      <x:c r="J5" s="12" t="str">
        <x:v>Finanziert Aufnahme/Unterbringung, die in der Länderbasis regelmäßig bereits erscheint.</x:v>
      </x:c>
    </x:row>
    <x:row r="6">
      <x:c r="A6" s="12" t="str">
        <x:v>UMA-Pauschale</x:v>
      </x:c>
      <x:c r="B6" s="75" t="n">
        <x:v>2.45</x:v>
      </x:c>
      <x:c r="C6" s="12" t="str">
        <x:v>Länder/Kommunen</x:v>
      </x:c>
      <x:c r="D6" s="12" t="str">
        <x:v>teilweise bis hoch; zahlreiche Teil-/Breitwerte enthalten SGB VIII/UMA, aber nicht alle 160 Land-Jahre</x:v>
      </x:c>
      <x:c r="E6" s="12" t="str">
        <x:v>Berlin/BW/Sachsen-Anhalt u.a. explizit</x:v>
      </x:c>
      <x:c r="F6" s="12" t="str">
        <x:v>hoch bis mittel</x:v>
      </x:c>
      <x:c r="G6" s="12" t="str">
        <x:v>als Überlappungskandidat, aber nicht überall zeilengenau gematcht</x:v>
      </x:c>
      <x:c r="H6" s="75" t="n">
        <x:v>2.45</x:v>
      </x:c>
      <x:c r="I6" s="75" t="n">
        <x:v>0</x:v>
      </x:c>
      <x:c r="J6" s="12" t="str">
        <x:v>Bundespauschale finanziert Länder-/Kommunalausgaben für UMA.</x:v>
      </x:c>
    </x:row>
    <x:row r="7">
      <x:c r="A7" s="12" t="str">
        <x:v>Flüchtlings-/Integrationspauschalen</x:v>
      </x:c>
      <x:c r="B7" s="75" t="n">
        <x:v>16.358</x:v>
      </x:c>
      <x:c r="C7" s="12" t="str">
        <x:v>Länder/Kommunen</x:v>
      </x:c>
      <x:c r="D7" s="12" t="str">
        <x:v>heterogen: breite Werte enthalten Integration häufig, AsylbLG-Fallbacks dagegen nicht</x:v>
      </x:c>
      <x:c r="E7" s="12" t="str">
        <x:v>Bayern/Sachsen/Hessen/Brandenburg u.a.; 61 Fallback-Landjahre verbleiben</x:v>
      </x:c>
      <x:c r="F7" s="12" t="str">
        <x:v>mittel bis hoch</x:v>
      </x:c>
      <x:c r="G7" s="12" t="str">
        <x:v>im Kern-Szenario als Überlappung behandelt; Unsicherheit ausdrücklich markieren</x:v>
      </x:c>
      <x:c r="H7" s="75" t="n">
        <x:v>16.358</x:v>
      </x:c>
      <x:c r="I7" s="75" t="n">
        <x:v>0</x:v>
      </x:c>
      <x:c r="J7" s="12" t="str">
        <x:v>Größter methodischer Restblock; zeilenweises Matching bleibt nötig.</x:v>
      </x:c>
    </x:row>
    <x:row r="8">
      <x:c r="A8" s="12" t="str">
        <x:v>Ukraine-Pauschalen 2022/2023</x:v>
      </x:c>
      <x:c r="B8" s="75" t="n">
        <x:v>3.5</x:v>
      </x:c>
      <x:c r="C8" s="12" t="str">
        <x:v>Länder/Kommunen</x:v>
      </x:c>
      <x:c r="D8" s="12" t="str">
        <x:v>hoch für 2022/23, da viele Berichte Ukraine-Kosten ausdrücklich einbeziehen; nicht vollständig in jedem Land</x:v>
      </x:c>
      <x:c r="E8" s="12" t="str">
        <x:v>Berlin/Hamburg 2022, Berlin 2023 u.a.</x:v>
      </x:c>
      <x:c r="F8" s="12" t="str">
        <x:v>hoch</x:v>
      </x:c>
      <x:c r="G8" s="12" t="str">
        <x:v>als struktureller Überlappungskandidat</x:v>
      </x:c>
      <x:c r="H8" s="75" t="n">
        <x:v>3.5</x:v>
      </x:c>
      <x:c r="I8" s="75" t="n">
        <x:v>0</x:v>
      </x:c>
      <x:c r="J8" s="12" t="str">
        <x:v>Zweckgebundene Entlastung realer Ukraine-Mehrausgaben.</x:v>
      </x:c>
    </x:row>
    <x:row r="9">
      <x:c r="A9" s="12" t="str">
        <x:v>KdU Flucht 2016-2021</x:v>
      </x:c>
      <x:c r="B9" s="75" t="n">
        <x:v>7.712</x:v>
      </x:c>
      <x:c r="C9" s="12" t="str">
        <x:v>Kommunen/Bund</x:v>
      </x:c>
      <x:c r="D9" s="12" t="str">
        <x:v>niedrig belegt: aktuelle Länderbasis enthält SGB-II-KdU nur punktuell ausdrücklich</x:v>
      </x:c>
      <x:c r="E9" s="12" t="str">
        <x:v>explizit im Master-Matrix derzeit vor allem Berlin 2022, nicht 2016-2021</x:v>
      </x:c>
      <x:c r="F9" s="12" t="str">
        <x:v>unklar</x:v>
      </x:c>
      <x:c r="G9" s="12" t="str">
        <x:v>NICHT pauschal abziehen</x:v>
      </x:c>
      <x:c r="H9" s="75" t="n">
        <x:v>0</x:v>
      </x:c>
      <x:c r="I9" s="75" t="n">
        <x:v>7.712</x:v>
      </x:c>
      <x:c r="J9" s="12" t="str">
        <x:v>Dies war im bisherigen Proxy der größte zu aggressive Abzug.</x:v>
      </x:c>
    </x:row>
    <x:row r="10">
      <x:c r="A10" s="12" t="str">
        <x:v>Drehkreuz-Erstattung 2022</x:v>
      </x:c>
      <x:c r="B10" s="75" t="n">
        <x:v>0.144</x:v>
      </x:c>
      <x:c r="C10" s="12" t="str">
        <x:v>Länder/Kommunen/Verteilungslogistik</x:v>
      </x:c>
      <x:c r="D10" s="12" t="str">
        <x:v>nicht systematisch nachgewiesen</x:v>
      </x:c>
      <x:c r="E10" s="12" t="str">
        <x:v>Bundesbericht 2022</x:v>
      </x:c>
      <x:c r="F10" s="12" t="str">
        <x:v>unklar</x:v>
      </x:c>
      <x:c r="G10" s="12" t="str">
        <x:v>nicht im Kern-Szenario abziehen</x:v>
      </x:c>
      <x:c r="H10" s="75" t="n">
        <x:v>0</x:v>
      </x:c>
      <x:c r="I10" s="75" t="n">
        <x:v>0.144</x:v>
      </x:c>
      <x:c r="J10" s="12" t="str">
        <x:v>Nur bei nachgewiesener Spiegelung in Länderwerten abziehen.</x:v>
      </x:c>
    </x:row>
    <x:row r="13">
      <x:c r="A13" s="318" t="str">
        <x:v>Transfer-Sensitivitäten</x:v>
      </x:c>
      <x:c r="B13" s="318" t="str">
        <x:v>Mrd. €</x:v>
      </x:c>
      <x:c r="C13" s="318" t="str">
        <x:v>Berechnung</x:v>
      </x:c>
      <x:c r="D13" s="318" t="str">
        <x:v>Status</x:v>
      </x:c>
      <x:c r="F13" s="321" t="str">
        <x:v>Wichtig: Das strukturelle Transfer-Szenario ist eine Sensitivitätsrechnung, keine Schätzung der tatsächlichen Gesamtkosten. Die 7,712 Mrd. € fluchtbezogene KdU-Bundesbeteiligung 2016-2021 wird nicht pauschal als Doppelzählung abgezogen, weil die Länder-/Kommunenbasis diese SGB-II-KdU bislang kaum explizit enthält. Auch die 144 Mio. € Drehkreuz-Erstattung bleiben unbereinigt. Nach Ausschluss von Plan-/Erwartungswerten aus der operativen Basis ergibt das strukturelle Szenario rund 317,9 Mrd. €.</x:v>
      </x:c>
      <x:c r="G13" s="321"/>
      <x:c r="H13" s="321"/>
      <x:c r="I13" s="321"/>
      <x:c r="J13" s="321"/>
    </x:row>
    <x:row r="14">
      <x:c r="A14" s="12" t="str">
        <x:v>Brutto-Kontrollsumme</x:v>
      </x:c>
      <x:c r="B14" s="75" t="n">
        <x:f>'Konsolidierung 2.0'!E16</x:f>
        <x:v>350.96567970982005</x:v>
      </x:c>
      <x:c r="C14" s="12" t="str">
        <x:v>Bund + Länder/Kommunen-Mindestbasis</x:v>
      </x:c>
      <x:c r="D14" s="12" t="str">
        <x:v>nicht konsolidiert</x:v>
      </x:c>
      <x:c r="F14" s="321"/>
      <x:c r="G14" s="321"/>
      <x:c r="H14" s="321"/>
      <x:c r="I14" s="321"/>
      <x:c r="J14" s="321"/>
    </x:row>
    <x:row r="15">
      <x:c r="A15" s="12" t="str">
        <x:v>explizit belegte Mindest-Überlappung</x:v>
      </x:c>
      <x:c r="B15" s="75" t="n">
        <x:f>'Konsolidierung 2.0'!F16</x:f>
        <x:v>1.4311999999999998</x:v>
      </x:c>
      <x:c r="C15" s="12" t="str">
        <x:v>Bundesbeteiligungen, die bereits direkt in einzelnen Länderzeilen identifiziert sind</x:v>
      </x:c>
      <x:c r="D15" s="12" t="str">
        <x:v>sicher, aber unvollständig</x:v>
      </x:c>
      <x:c r="F15" s="321"/>
      <x:c r="G15" s="321"/>
      <x:c r="H15" s="321"/>
      <x:c r="I15" s="321"/>
      <x:c r="J15" s="321"/>
    </x:row>
    <x:row r="16">
      <x:c r="A16" s="12" t="str">
        <x:v>strukturelle Überlappung ohne KdU/Drehkreuz</x:v>
      </x:c>
      <x:c r="B16" s="75" t="n">
        <x:f>SUM(H5:H10)</x:f>
        <x:v>33.031000000000006</x:v>
      </x:c>
      <x:c r="C16" s="12" t="str">
        <x:v>Asylverfahren + UMA + Flüchtlings/Integration + Ukraine</x:v>
      </x:c>
      <x:c r="D16" s="12" t="str">
        <x:v>illustratives strukturelles Szenario</x:v>
      </x:c>
      <x:c r="F16" s="321"/>
      <x:c r="G16" s="321"/>
      <x:c r="H16" s="321"/>
      <x:c r="I16" s="321"/>
      <x:c r="J16" s="321"/>
    </x:row>
    <x:row r="17">
      <x:c r="A17" s="12" t="str">
        <x:v>strukturelles Transfer-Szenario</x:v>
      </x:c>
      <x:c r="B17" s="75" t="n">
        <x:f>B14-B16</x:f>
        <x:v>317.93467970982005</x:v>
      </x:c>
      <x:c r="C17" s="12" t="str">
        <x:v>Brutto minus strukturelle Überlappung</x:v>
      </x:c>
      <x:c r="D17" s="12" t="str">
        <x:v>illustrative Arbeitsgröße, kein Gesamtkostenwert</x:v>
      </x:c>
      <x:c r="F17" s="321"/>
      <x:c r="G17" s="321"/>
      <x:c r="H17" s="321"/>
      <x:c r="I17" s="321"/>
      <x:c r="J17" s="321"/>
    </x:row>
    <x:row r="18">
      <x:c r="A18" s="12" t="str">
        <x:v>Differenz Szenario zu 400</x:v>
      </x:c>
      <x:c r="B18" s="75" t="n">
        <x:f>400-B17</x:f>
        <x:v>82.06532029017995</x:v>
      </x:c>
      <x:c r="C18" s="12" t="str">
        <x:v>400 minus Kern-Arbeitswert</x:v>
      </x:c>
      <x:c r="D18" s="12" t="str">
        <x:v>rechnerische Restdifferenz, kein Nachweis fehlender Kosten</x:v>
      </x:c>
      <x:c r="F18" s="321"/>
      <x:c r="G18" s="321"/>
      <x:c r="H18" s="321"/>
      <x:c r="I18" s="321"/>
      <x:c r="J18" s="321"/>
    </x:row>
    <x:row r="19">
      <x:c r="A19" s="12" t="str">
        <x:v>maximal aggressive Transferbereinigung</x:v>
      </x:c>
      <x:c r="B19" s="75" t="n">
        <x:f>'Konsolidierung 2.0'!H16</x:f>
        <x:v>302.80267970982004</x:v>
      </x:c>
      <x:c r="C19" s="12" t="str">
        <x:v>Brutto minus gesamte Entlastungsreihe 48,163</x:v>
      </x:c>
      <x:c r="D19" s="12" t="str">
        <x:v>untere Transfersensitivität, kein Mindestwert</x:v>
      </x:c>
      <x:c r="F19" s="321"/>
      <x:c r="G19" s="321"/>
      <x:c r="H19" s="321"/>
      <x:c r="I19" s="321"/>
      <x:c r="J19" s="321"/>
    </x:row>
    <x:row r="20">
      <x:c r="A20" s="12" t="str">
        <x:v>nur explizit bereinigte Kontrollgröße</x:v>
      </x:c>
      <x:c r="B20" s="75" t="n">
        <x:f>'Konsolidierung 2.0'!G16</x:f>
        <x:v>349.53447970982006</x:v>
      </x:c>
      <x:c r="C20" s="12" t="str">
        <x:v>Brutto minus explizit in Länderzeilen belegte Bundesbeteiligung</x:v>
      </x:c>
      <x:c r="D20" s="12" t="str">
        <x:v>obere Transfer-Kontrollgröße, keine Gesamtkostenobergrenze</x:v>
      </x:c>
      <x:c r="F20" s="321"/>
      <x:c r="G20" s="321"/>
      <x:c r="H20" s="321"/>
      <x:c r="I20" s="321"/>
      <x:c r="J20" s="321"/>
    </x:row>
    <x:row r="23">
      <x:c r="A23" s="323" t="str">
        <x:v>Warum die KdU separat behandelt werden muss</x:v>
      </x:c>
    </x:row>
    <x:row r="24">
      <x:c r="A24" s="318" t="str">
        <x:v>Punkt</x:v>
      </x:c>
      <x:c r="B24" s="318" t="str">
        <x:v>Befund</x:v>
      </x:c>
      <x:c r="C24" s="318" t="str">
        <x:v>Folge</x:v>
      </x:c>
      <x:c r="D24" s="318" t="str">
        <x:v>Quelle</x:v>
      </x:c>
    </x:row>
    <x:row r="25">
      <x:c r="A25" s="12" t="str">
        <x:v>Bundeszahlung</x:v>
      </x:c>
      <x:c r="B25" s="12" t="str">
        <x:v>2016-2021 insgesamt 7,712 Mrd. € fluchtbezogene Bundesbeteiligung an KdU.</x:v>
      </x:c>
      <x:c r="C25" s="12" t="str">
        <x:v>Teil des Bundesblocks.</x:v>
      </x:c>
      <x:c r="D25" s="12" t="str">
        <x:v>BT-Berichte</x:v>
      </x:c>
    </x:row>
    <x:row r="26">
      <x:c r="A26" s="12" t="str">
        <x:v>Aktuelle Länderbasis</x:v>
      </x:c>
      <x:c r="B26" s="12" t="str">
        <x:v>SGB-II-KdU wird in der Master-Matrix nur punktuell ausdrücklich als Bestandteil eines Landes-/Stadtstaatwerts ausgewiesen.</x:v>
      </x:c>
      <x:c r="C26" s="12" t="str">
        <x:v>Keine pauschale Spiegelungsannahme zulässig.</x:v>
      </x:c>
      <x:c r="D26" s="12" t="str">
        <x:v>Master-Matrix</x:v>
      </x:c>
    </x:row>
    <x:row r="27">
      <x:c r="A27" s="12" t="str">
        <x:v>Berlin 2022</x:v>
      </x:c>
      <x:c r="B27" s="12" t="str">
        <x:v>Der Berliner Gesamtwert 2022 enthält ausdrücklich 239 Mio. € KdU Flucht; die dortige KdU-Angabe ist bereits netto nach Bundesbeteiligung.</x:v>
      </x:c>
      <x:c r="C27" s="12" t="str">
        <x:v>Beispiel für notwendige zeilengenaue Behandlung.</x:v>
      </x:c>
      <x:c r="D27" s="12" t="str">
        <x:v>BT-Drs. 20/6850</x:v>
      </x:c>
    </x:row>
    <x:row r="28">
      <x:c r="A28" s="12" t="str">
        <x:v>Methodische Konsequenz</x:v>
      </x:c>
      <x:c r="B28" s="12" t="str">
        <x:v>Bundes-KdU darf nur dort aus Bund+Land/Kommunen herauskonsolidiert werden, wo der entsprechende kommunale Endaufwand in der Länderbasis enthalten ist.</x:v>
      </x:c>
      <x:c r="C28" s="12" t="str">
        <x:v>7,712 Mrd. € bleiben bis zum Matching zunächst im Kern-Arbeitswert.</x:v>
      </x:c>
      <x:c r="D28" s="12" t="str">
        <x:v>eigene Konsolidierungsregel</x:v>
      </x:c>
    </x:row>
    <x:row r="31">
      <x:c r="A31" s="321" t="str">
        <x:v>Aktueller Ergebnisrahmen: Die drei Werte von rund 302,8 Mrd. €, 317,9 Mrd. € und 349,5 Mrd. € sind Transfer-Sensitivitäten auf Basis der bislang identifizierten Ausgabenblöcke. Sie bilden weder eine belastbare Untergrenze noch eine Obergrenze der tatsächlichen Gesamtausgaben. Für ein endgültiges Urteil müssen vor allem die 16,358 Mrd. € Flüchtlings-/Integrationspauschalen land- und jahresgenau gematcht und zusätzliche Folgekosten überschneidungsfrei nachgewiesen werden.</x:v>
      </x:c>
      <x:c r="B31" s="321"/>
      <x:c r="C31" s="321"/>
      <x:c r="D31" s="321"/>
      <x:c r="E31" s="321"/>
      <x:c r="F31" s="321"/>
      <x:c r="G31" s="321"/>
      <x:c r="H31" s="321"/>
      <x:c r="I31" s="321"/>
      <x:c r="J31" s="321"/>
    </x:row>
    <x:row r="32">
      <x:c r="A32" s="321"/>
      <x:c r="B32" s="321"/>
      <x:c r="C32" s="321"/>
      <x:c r="D32" s="321"/>
      <x:c r="E32" s="321"/>
      <x:c r="F32" s="321"/>
      <x:c r="G32" s="321"/>
      <x:c r="H32" s="321"/>
      <x:c r="I32" s="321"/>
      <x:c r="J32" s="321"/>
    </x:row>
    <x:row r="33">
      <x:c r="A33" s="321"/>
      <x:c r="B33" s="321"/>
      <x:c r="C33" s="321"/>
      <x:c r="D33" s="321"/>
      <x:c r="E33" s="321"/>
      <x:c r="F33" s="321"/>
      <x:c r="G33" s="321"/>
      <x:c r="H33" s="321"/>
      <x:c r="I33" s="321"/>
      <x:c r="J33" s="321"/>
    </x:row>
    <x:row r="34">
      <x:c r="A34" s="321"/>
      <x:c r="B34" s="321"/>
      <x:c r="C34" s="321"/>
      <x:c r="D34" s="321"/>
      <x:c r="E34" s="321"/>
      <x:c r="F34" s="321"/>
      <x:c r="G34" s="321"/>
      <x:c r="H34" s="321"/>
      <x:c r="I34" s="321"/>
      <x:c r="J34" s="321"/>
    </x:row>
  </x:sheetData>
  <x:mergeCells>
    <x:mergeCell ref="A1:J1"/>
    <x:mergeCell ref="A2:J2"/>
    <x:mergeCell ref="F13:J20"/>
    <x:mergeCell ref="A23:J23"/>
    <x:mergeCell ref="A31:J34"/>
  </x:mergeCells>
  <x:pageMargins left="0.7" right="0.7" top="0.75" bottom="0.75" header="0.3" footer="0.3"/>
</x:worksheet>
</file>

<file path=xl/worksheets/sheet26.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4" hidden="0" customWidth="1"/>
    <x:col min="2" max="2" width="16" hidden="0" customWidth="1"/>
    <x:col min="3" max="3" width="46" hidden="0" customWidth="1"/>
    <x:col min="4" max="4" width="28" hidden="0" customWidth="1"/>
    <x:col min="5" max="5" width="3" hidden="0" customWidth="1"/>
    <x:col min="6" max="6" width="28" hidden="0" customWidth="1"/>
    <x:col min="7" max="7" width="34" hidden="0" customWidth="1"/>
    <x:col min="8" max="8" width="44" hidden="0" customWidth="1"/>
    <x:col min="9" max="9" width="20" hidden="0" customWidth="1"/>
    <x:col min="10" max="10" width="40" hidden="0" customWidth="1"/>
  </x:cols>
  <x:sheetData>
    <x:row r="1">
      <x:c r="A1" s="325" t="str">
        <x:v>Finale Prüfung der 400-Mrd.-Behauptung - Stand der Rekonstruktion</x:v>
      </x:c>
    </x:row>
    <x:row r="2">
      <x:c r="A2" s="328" t="str">
        <x:v>Prüfurteil: NICHT AUSREICHEND BELEGT / NICHT REPRODUZIERBAR. Der amtliche Bundesblock von 242,5 Mrd. € ist nachvollziehbar. Für den Sprung zu mindestens 400 Mrd. € fehlt in der veröffentlichten Darstellung eine vollständige, konsolidierte und überschneidungsfreie Rechnung.</x:v>
      </x:c>
      <x:c r="B2" s="328"/>
      <x:c r="C2" s="328"/>
      <x:c r="D2" s="328"/>
      <x:c r="E2" s="328"/>
      <x:c r="F2" s="328"/>
      <x:c r="G2" s="328"/>
      <x:c r="H2" s="328"/>
      <x:c r="I2" s="328"/>
      <x:c r="J2" s="328"/>
    </x:row>
    <x:row r="3">
      <x:c r="A3" s="328"/>
      <x:c r="B3" s="328"/>
      <x:c r="C3" s="328"/>
      <x:c r="D3" s="328"/>
      <x:c r="E3" s="328"/>
      <x:c r="F3" s="328"/>
      <x:c r="G3" s="328"/>
      <x:c r="H3" s="328"/>
      <x:c r="I3" s="328"/>
      <x:c r="J3" s="328"/>
    </x:row>
    <x:row r="5">
      <x:c r="A5" s="332" t="str">
        <x:v>Kennzahl</x:v>
      </x:c>
      <x:c r="B5" s="332" t="str">
        <x:v>Mrd. €</x:v>
      </x:c>
      <x:c r="C5" s="332" t="str">
        <x:v>Bedeutung</x:v>
      </x:c>
      <x:c r="D5" s="332" t="str">
        <x:v>Bewertung</x:v>
      </x:c>
      <x:c r="F5" s="332" t="str">
        <x:v>Prüfpunkt</x:v>
      </x:c>
      <x:c r="G5" s="332" t="str">
        <x:v>Befund</x:v>
      </x:c>
      <x:c r="H5" s="332" t="str">
        <x:v>Konsequenz</x:v>
      </x:c>
      <x:c r="I5" s="332" t="str">
        <x:v>Status</x:v>
      </x:c>
      <x:c r="J5" s="332" t="str">
        <x:v>Quelle</x:v>
      </x:c>
    </x:row>
    <x:row r="6">
      <x:c r="A6" s="12" t="str">
        <x:v>Bundesleistungen 2016-2025</x:v>
      </x:c>
      <x:c r="B6" s="75" t="n">
        <x:v>242.5</x:v>
      </x:c>
      <x:c r="C6" s="12" t="str">
        <x:v>amtliche Reihe 'finanzielle Leistungen im Kontext Flucht und Migration'</x:v>
      </x:c>
      <x:c r="D6" s="12" t="str">
        <x:v>belegt</x:v>
      </x:c>
      <x:c r="F6" s="12" t="str">
        <x:v>Bund 242,5</x:v>
      </x:c>
      <x:c r="G6" s="12" t="str">
        <x:v>amtliche Summe 2016-2025</x:v>
      </x:c>
      <x:c r="H6" s="12" t="str">
        <x:v>als Bundesblock nutzbar</x:v>
      </x:c>
      <x:c r="I6" s="12" t="str">
        <x:v>belegt</x:v>
      </x:c>
      <x:c r="J6" s="12" t="str">
        <x:v>BT-Drs. 21/6280</x:v>
      </x:c>
    </x:row>
    <x:row r="7">
      <x:c r="A7" s="12" t="str">
        <x:v>Länder/Kommunen Ist-/Teil-/Fallbackbasis</x:v>
      </x:c>
      <x:c r="B7" s="75" t="n">
        <x:f>'Konsolidierung 2.0'!D16</x:f>
        <x:v>108.46567970982</x:v>
      </x:c>
      <x:c r="C7" s="12" t="str">
        <x:v>aktuelle Matrix mit breiten Länderwerten und konservativen Fallbacks</x:v>
      </x:c>
      <x:c r="D7" s="12" t="str">
        <x:v>planbereinigte Arbeitsbasis</x:v>
      </x:c>
      <x:c r="F7" s="12" t="str">
        <x:v>Scope Bundesblock</x:v>
      </x:c>
      <x:c r="G7" s="12" t="str">
        <x:v>enthält auch Fluchtursachenbekämpfung im Ausland</x:v>
      </x:c>
      <x:c r="H7" s="12" t="str">
        <x:v>nicht mit reinen Inlandskosten gleichsetzen</x:v>
      </x:c>
      <x:c r="I7" s="12" t="str">
        <x:v>wichtig</x:v>
      </x:c>
      <x:c r="J7" s="12" t="str">
        <x:v>BT-Drs. 20/2485, 20/6850, 20/11546, 21/330</x:v>
      </x:c>
    </x:row>
    <x:row r="8">
      <x:c r="A8" s="12" t="str">
        <x:v>Brutto-Kontrollsumme</x:v>
      </x:c>
      <x:c r="B8" s="75" t="n">
        <x:f>'Konsolidierung 2.0'!E16</x:f>
        <x:v>350.96567970982005</x:v>
      </x:c>
      <x:c r="C8" s="12" t="str">
        <x:v>Bund + Länder/Kommunen-Mindestbasis ohne Transferbereinigung</x:v>
      </x:c>
      <x:c r="D8" s="12" t="str">
        <x:v>nicht konsolidiert</x:v>
      </x:c>
      <x:c r="F8" s="12" t="str">
        <x:v>Länderwerte</x:v>
      </x:c>
      <x:c r="G8" s="12" t="str">
        <x:v>Abgrenzungen freiwillig, uneinheitlich und nicht vergleichbar</x:v>
      </x:c>
      <x:c r="H8" s="12" t="str">
        <x:v>keine homogene amtliche Länderreihe</x:v>
      </x:c>
      <x:c r="I8" s="12" t="str">
        <x:v>amtlich bestätigt</x:v>
      </x:c>
      <x:c r="J8" s="12" t="str">
        <x:v>BT-Drs. 21/330</x:v>
      </x:c>
    </x:row>
    <x:row r="9">
      <x:c r="A9" s="12" t="str">
        <x:v>maximal aggressive Transferbereinigung</x:v>
      </x:c>
      <x:c r="B9" s="75" t="n">
        <x:f>'Transfer-Matching'!B19</x:f>
        <x:v>302.80267970982004</x:v>
      </x:c>
      <x:c r="C9" s="12" t="str">
        <x:v>gesamte Entlastungsreihe 48,163 Mrd. € abgezogen</x:v>
      </x:c>
      <x:c r="D9" s="12" t="str">
        <x:v>untere Transfersensitivität; kein Mindestwert</x:v>
      </x:c>
      <x:c r="F9" s="12" t="str">
        <x:v>Kommunen</x:v>
      </x:c>
      <x:c r="G9" s="12" t="str">
        <x:v>viele Landeswerte enthalten bereits hohe Zahlungen an Kommunen</x:v>
      </x:c>
      <x:c r="H9" s="12" t="str">
        <x:v>Kommunalbrutto nicht additiv</x:v>
      </x:c>
      <x:c r="I9" s="12" t="str">
        <x:v>nachgewiesen</x:v>
      </x:c>
      <x:c r="J9" s="12" t="str">
        <x:v>mehrere Länderberichte</x:v>
      </x:c>
    </x:row>
    <x:row r="10">
      <x:c r="A10" s="12" t="str">
        <x:v>strukturelles Transfer-Szenario</x:v>
      </x:c>
      <x:c r="B10" s="75" t="n">
        <x:f>'Transfer-Matching'!B17</x:f>
        <x:v>317.93467970982005</x:v>
      </x:c>
      <x:c r="C10" s="12" t="str">
        <x:v>Brutto-Kontrollsumme minus strukturelle Überlappung ohne ungeklärte KdU/Drehkreuzbeträge</x:v>
      </x:c>
      <x:c r="D10" s="12" t="str">
        <x:v>illustrative Arbeitsgröße; kein Gesamtkostenwert</x:v>
      </x:c>
      <x:c r="F10" s="12" t="str">
        <x:v>Folgekosten</x:v>
      </x:c>
      <x:c r="G10" s="12" t="str">
        <x:v>Bund besitzt keine kumulierte Länder-/Kommunalreihe 2015-2024 nach Bildung, Gesundheit, Justiz etc.</x:v>
      </x:c>
      <x:c r="H10" s="12" t="str">
        <x:v>Zusatzblock muss eigenständig belegt werden</x:v>
      </x:c>
      <x:c r="I10" s="12" t="str">
        <x:v>amtlich bestätigt</x:v>
      </x:c>
      <x:c r="J10" s="12" t="str">
        <x:v>BT-Drs. 21/3520</x:v>
      </x:c>
    </x:row>
    <x:row r="11">
      <x:c r="A11" s="12" t="str">
        <x:v>nur explizit bereinigte Kontrollgröße</x:v>
      </x:c>
      <x:c r="B11" s="75" t="n">
        <x:f>'Transfer-Matching'!B20</x:f>
        <x:v>349.53447970982006</x:v>
      </x:c>
      <x:c r="C11" s="12" t="str">
        <x:v>nur direkt in Länderzeilen bezifferte Bundesbeteiligungen abgezogen</x:v>
      </x:c>
      <x:c r="D11" s="12" t="str">
        <x:v>obere Transfer-Kontrollgröße; keine Gesamtkostenobergrenze</x:v>
      </x:c>
      <x:c r="F11" s="12" t="str">
        <x:v>400 Mrd.</x:v>
      </x:c>
      <x:c r="G11" s="12" t="str">
        <x:v>Artikel veröffentlicht keine vollständige Datentabelle oder Konsolidierung</x:v>
      </x:c>
      <x:c r="H11" s="12" t="str">
        <x:v>Rechnung öffentlich nicht reproduzierbar</x:v>
      </x:c>
      <x:c r="I11" s="12" t="str">
        <x:v>nicht belegt</x:v>
      </x:c>
      <x:c r="J11" s="12" t="str">
        <x:v>WELT, Björn Harms</x:v>
      </x:c>
    </x:row>
    <x:row r="12">
      <x:c r="A12" s="12" t="str">
        <x:v>Harms Mindestbehauptung</x:v>
      </x:c>
      <x:c r="B12" s="75" t="n">
        <x:v>400</x:v>
      </x:c>
      <x:c r="C12" s="12" t="str">
        <x:v>öffentliche Behauptung im WELT-Beitrag</x:v>
      </x:c>
      <x:c r="D12" s="12" t="str">
        <x:v>Prüfwert</x:v>
      </x:c>
      <x:c r="F12" s="12" t="str">
        <x:v>Falsifizierbarkeit</x:v>
      </x:c>
      <x:c r="G12" s="12" t="str">
        <x:v>fehlende Folgekosten können real sein</x:v>
      </x:c>
      <x:c r="H12" s="12" t="str">
        <x:v>400 Mrd. derzeit nicht mathematisch ausgeschlossen</x:v>
      </x:c>
      <x:c r="I12" s="12" t="str">
        <x:v>offen</x:v>
      </x:c>
      <x:c r="J12" s="12" t="str">
        <x:v>eigene Prüfung</x:v>
      </x:c>
    </x:row>
    <x:row r="13">
      <x:c r="A13" s="12" t="str">
        <x:v>rechnerische Differenz Szenario zu 400</x:v>
      </x:c>
      <x:c r="B13" s="75" t="n">
        <x:f>B12-B10</x:f>
        <x:v>82.06532029017995</x:v>
      </x:c>
      <x:c r="C13" s="12" t="str">
        <x:v>400 minus strukturelles Transfer-Szenario</x:v>
      </x:c>
      <x:c r="D13" s="12" t="str">
        <x:v>kein Nachweis fehlender oder vorhandener Zusatzkosten</x:v>
      </x:c>
    </x:row>
    <x:row r="16">
      <x:c r="A16" s="335" t="str">
        <x:v>Redaktionelle Schlussfolgerung: Die Aussage 'mindestens 400 Milliarden Euro' ist mit den öffentlich vorgelegten Belegen nicht nachgewiesen. Unsere planbereinigte Matrix dokumentiert 108,466 Mrd. € an Länder-/Kommunen-Ist-, Teil- und AsylbLG-Fallbackwerten. Zusammen mit dem amtlichen Bundesblock ergeben sich vor Konsolidierung 350,966 Mrd. €. Je nach Behandlung der bislang identifizierten Transferüberlappungen entstehen rechnerische Kontrollwerte von rund 302,8, 317,9 und 349,5 Mrd. €. Diese Werte sind keine Gesamtkostenspanne. Zusätzliche Ausgaben in Bildung, Gesundheit, Jugendhilfe, Justiz oder Verwaltung können existieren, müssen aber eigenständig und überschneidungsfrei belegt werden.</x:v>
      </x:c>
      <x:c r="B16" s="335"/>
      <x:c r="C16" s="335"/>
      <x:c r="D16" s="335"/>
      <x:c r="E16" s="335"/>
      <x:c r="F16" s="335"/>
      <x:c r="G16" s="335"/>
      <x:c r="H16" s="335"/>
      <x:c r="I16" s="335"/>
      <x:c r="J16" s="335"/>
    </x:row>
    <x:row r="17">
      <x:c r="A17" s="335"/>
      <x:c r="B17" s="335"/>
      <x:c r="C17" s="335"/>
      <x:c r="D17" s="335"/>
      <x:c r="E17" s="335"/>
      <x:c r="F17" s="335"/>
      <x:c r="G17" s="335"/>
      <x:c r="H17" s="335"/>
      <x:c r="I17" s="335"/>
      <x:c r="J17" s="335"/>
    </x:row>
    <x:row r="18">
      <x:c r="A18" s="335"/>
      <x:c r="B18" s="335"/>
      <x:c r="C18" s="335"/>
      <x:c r="D18" s="335"/>
      <x:c r="E18" s="335"/>
      <x:c r="F18" s="335"/>
      <x:c r="G18" s="335"/>
      <x:c r="H18" s="335"/>
      <x:c r="I18" s="335"/>
      <x:c r="J18" s="335"/>
    </x:row>
    <x:row r="21">
      <x:c r="A21" s="328" t="str">
        <x:v>Scope-Hinweis: Für 2017-2024 weisen die jährlichen Regierungsberichte zusammen mehr als 72,9 Mrd. € Fluchtursachenbekämpfung aus. Diese Ausgaben sind Bestandteil des Bundesblocks, aber nicht mit in Deutschland angefallenen Aufnahme-, Sozial- und Integrationskosten gleichzusetzen. Für 2016 ist kein isolierter Betrag ausgewiesen; für 2025 enthält die ausgewertete Unterrichtung keinen separaten Fluchtursachenwert.</x:v>
      </x:c>
      <x:c r="B21" s="328"/>
      <x:c r="C21" s="328"/>
      <x:c r="D21" s="328"/>
      <x:c r="E21" s="328"/>
      <x:c r="F21" s="328"/>
      <x:c r="G21" s="328"/>
      <x:c r="H21" s="328"/>
      <x:c r="I21" s="328"/>
      <x:c r="J21" s="328"/>
    </x:row>
    <x:row r="22">
      <x:c r="A22" s="328"/>
      <x:c r="B22" s="328"/>
      <x:c r="C22" s="328"/>
      <x:c r="D22" s="328"/>
      <x:c r="E22" s="328"/>
      <x:c r="F22" s="328"/>
      <x:c r="G22" s="328"/>
      <x:c r="H22" s="328"/>
      <x:c r="I22" s="328"/>
      <x:c r="J22" s="328"/>
    </x:row>
    <x:row r="23">
      <x:c r="A23" s="328"/>
      <x:c r="B23" s="328"/>
      <x:c r="C23" s="328"/>
      <x:c r="D23" s="328"/>
      <x:c r="E23" s="328"/>
      <x:c r="F23" s="328"/>
      <x:c r="G23" s="328"/>
      <x:c r="H23" s="328"/>
      <x:c r="I23" s="328"/>
      <x:c r="J23" s="328"/>
    </x:row>
    <x:row r="24">
      <x:c r="A24" s="328"/>
      <x:c r="B24" s="328"/>
      <x:c r="C24" s="328"/>
      <x:c r="D24" s="328"/>
      <x:c r="E24" s="328"/>
      <x:c r="F24" s="328"/>
      <x:c r="G24" s="328"/>
      <x:c r="H24" s="328"/>
      <x:c r="I24" s="328"/>
      <x:c r="J24" s="328"/>
    </x:row>
    <x:row r="27">
      <x:c r="A27" s="332" t="str">
        <x:v>Szenario</x:v>
      </x:c>
      <x:c r="B27" s="332" t="str">
        <x:v>Wert (Mrd. €)</x:v>
      </x:c>
      <x:c r="C27" s="332" t="str">
        <x:v>Lücke zu 400</x:v>
      </x:c>
      <x:c r="D27" s="332" t="str">
        <x:v>Verwendung</x:v>
      </x:c>
      <x:c r="F27" s="332" t="str">
        <x:v>Redaktioneller Test</x:v>
      </x:c>
      <x:c r="G27" s="332" t="str">
        <x:v>Antwort</x:v>
      </x:c>
      <x:c r="H27" s="332" t="str">
        <x:v>Formulierung</x:v>
      </x:c>
      <x:c r="I27" s="332" t="str">
        <x:v>Sicherheitsgrad</x:v>
      </x:c>
      <x:c r="J27" s="332" t="str">
        <x:v>Hinweis</x:v>
      </x:c>
    </x:row>
    <x:row r="28">
      <x:c r="A28" t="str">
        <x:v>maximal aggressive Transferbereinigung</x:v>
      </x:c>
      <x:c r="B28" s="70" t="n">
        <x:f>'Transfer-Matching'!B19</x:f>
        <x:v>302.80267970982004</x:v>
      </x:c>
      <x:c r="C28" s="70" t="n">
        <x:f>400-B28</x:f>
        <x:v>97.19732029017996</x:v>
      </x:c>
      <x:c r="D28" t="str">
        <x:v>untere Transfersensitivität, kein Mindestwert</x:v>
      </x:c>
      <x:c r="F28" s="12" t="str">
        <x:v>Sind 242,5 Mrd. Bund belegt?</x:v>
      </x:c>
      <x:c r="G28" s="12" t="str">
        <x:v>Ja</x:v>
      </x:c>
      <x:c r="H28" s="12" t="str">
        <x:v>amtlich nachvollziehbar</x:v>
      </x:c>
      <x:c r="I28" s="12" t="str">
        <x:v>hoch</x:v>
      </x:c>
      <x:c r="J28" s="12" t="str">
        <x:v>aber breiter Scope</x:v>
      </x:c>
    </x:row>
    <x:row r="29">
      <x:c r="A29" t="str">
        <x:v>strukturelles Transfer-Szenario</x:v>
      </x:c>
      <x:c r="B29" s="70" t="n">
        <x:f>'Transfer-Matching'!B17</x:f>
        <x:v>317.93467970982005</x:v>
      </x:c>
      <x:c r="C29" s="70" t="n">
        <x:f>400-B29</x:f>
        <x:v>82.06532029017995</x:v>
      </x:c>
      <x:c r="D29" t="str">
        <x:v>illustrative Transfersensitivität, kein Endwert</x:v>
      </x:c>
      <x:c r="F29" s="12" t="str">
        <x:v>Sind &gt;100 Mrd. Länder homogen belegt?</x:v>
      </x:c>
      <x:c r="G29" s="12" t="str">
        <x:v>Nein</x:v>
      </x:c>
      <x:c r="H29" s="12" t="str">
        <x:v>Größenordnung möglich; keine homogene nationale Ist-Reihe</x:v>
      </x:c>
      <x:c r="I29" s="12" t="str">
        <x:v>mittel</x:v>
      </x:c>
      <x:c r="J29" s="12" t="str">
        <x:v>Länderabgrenzungen differieren</x:v>
      </x:c>
    </x:row>
    <x:row r="30">
      <x:c r="A30" t="str">
        <x:v>nur explizite Bereinigung</x:v>
      </x:c>
      <x:c r="B30" s="70" t="n">
        <x:f>'Transfer-Matching'!B20</x:f>
        <x:v>349.53447970982006</x:v>
      </x:c>
      <x:c r="C30" s="70" t="n">
        <x:f>400-B30</x:f>
        <x:v>50.46552029017994</x:v>
      </x:c>
      <x:c r="D30" t="str">
        <x:v>obere Transfer-Kontrollgröße, keine Gesamtkostenobergrenze</x:v>
      </x:c>
      <x:c r="F30" s="12" t="str">
        <x:v>Dürfen Kommunen zusätzlich addiert werden?</x:v>
      </x:c>
      <x:c r="G30" s="12" t="str">
        <x:v>Nicht pauschal</x:v>
      </x:c>
      <x:c r="H30" s="12" t="str">
        <x:v>vielfach bereits in Landeswerten enthalten</x:v>
      </x:c>
      <x:c r="I30" s="12" t="str">
        <x:v>hoch</x:v>
      </x:c>
      <x:c r="J30" s="12" t="str">
        <x:v>Doppelzählungsrisiko</x:v>
      </x:c>
    </x:row>
    <x:row r="31">
      <x:c r="A31" t="str">
        <x:v>Harms</x:v>
      </x:c>
      <x:c r="B31" s="70" t="n">
        <x:v>400</x:v>
      </x:c>
      <x:c r="C31" s="70" t="n">
        <x:v>0</x:v>
      </x:c>
      <x:c r="D31" t="str">
        <x:v>Prüfbehauptung</x:v>
      </x:c>
      <x:c r="F31" s="12" t="str">
        <x:v>Sind Folgekosten bundesweit vollständig belegt?</x:v>
      </x:c>
      <x:c r="G31" s="12" t="str">
        <x:v>Nein</x:v>
      </x:c>
      <x:c r="H31" s="12" t="str">
        <x:v>keine amtliche Gesamtreihe</x:v>
      </x:c>
      <x:c r="I31" s="12" t="str">
        <x:v>hoch</x:v>
      </x:c>
      <x:c r="J31" s="12" t="str">
        <x:v>BT-Drs. 21/3520</x:v>
      </x:c>
    </x:row>
    <x:row r="32">
      <x:c r="F32" s="12" t="str">
        <x:v>Ist 400 Mrd. widerlegt?</x:v>
      </x:c>
      <x:c r="G32" s="12" t="str">
        <x:v>Nein</x:v>
      </x:c>
      <x:c r="H32" s="12" t="str">
        <x:v>nicht belegt, aber nicht ausgeschlossen</x:v>
      </x:c>
      <x:c r="I32" s="12" t="str">
        <x:v>hoch</x:v>
      </x:c>
      <x:c r="J32" s="12" t="str">
        <x:v>ohne Harms-Tabelle keine endgültige Auditierung</x:v>
      </x:c>
    </x:row>
    <x:row r="36">
      <x:c r="A36" s="354" t="str">
        <x:v>Modellrechnung v33: Das volle Zentralmodell ergibt rund 340.0 Mrd. €. Die empirisch kalibrierte 90%-Unsicherheit der Länderimputation reicht bei struktureller Transferbereinigung bis rund 363.7 Mrd. €. Nur wenn zugleich ein sehr hoher Imputationswert und nahezu ausschließlich die bereits explizit nachgewiesenen Transferüberlappungen abgezogen werden, steigt die 90%-Stress-Sensitivität auf rund 395.3 Mrd. €. Beim 95%-Fehlerband erreicht diese Extremkombination rund 400.8 Mrd. €. Damit ist 400 Mrd. € rechnerisch nicht ausgeschlossen, liegt aber nicht im Zentralbereich der aus den beobachteten Daten abgeleiteten Modellrechnung. Das redaktionelle Urteil bleibt daher: 'nicht ausreichend belegt / nicht reproduzierbar', nicht 'falsch'.</x:v>
      </x:c>
      <x:c r="B36" s="354"/>
      <x:c r="C36" s="354"/>
      <x:c r="D36" s="354"/>
      <x:c r="E36" s="354"/>
      <x:c r="F36" s="354"/>
      <x:c r="G36" s="354"/>
      <x:c r="H36" s="354"/>
      <x:c r="I36" s="354"/>
      <x:c r="J36" s="354"/>
    </x:row>
    <x:row r="37">
      <x:c r="A37" s="354"/>
      <x:c r="B37" s="354"/>
      <x:c r="C37" s="354"/>
      <x:c r="D37" s="354"/>
      <x:c r="E37" s="354"/>
      <x:c r="F37" s="354"/>
      <x:c r="G37" s="354"/>
      <x:c r="H37" s="354"/>
      <x:c r="I37" s="354"/>
      <x:c r="J37" s="354"/>
    </x:row>
    <x:row r="38">
      <x:c r="A38" s="354"/>
      <x:c r="B38" s="354"/>
      <x:c r="C38" s="354"/>
      <x:c r="D38" s="354"/>
      <x:c r="E38" s="354"/>
      <x:c r="F38" s="354"/>
      <x:c r="G38" s="354"/>
      <x:c r="H38" s="354"/>
      <x:c r="I38" s="354"/>
      <x:c r="J38" s="354"/>
    </x:row>
    <x:row r="39">
      <x:c r="A39" s="354"/>
      <x:c r="B39" s="354"/>
      <x:c r="C39" s="354"/>
      <x:c r="D39" s="354"/>
      <x:c r="E39" s="354"/>
      <x:c r="F39" s="354"/>
      <x:c r="G39" s="354"/>
      <x:c r="H39" s="354"/>
      <x:c r="I39" s="354"/>
      <x:c r="J39" s="354"/>
    </x:row>
    <x:row r="40">
      <x:c r="A40" s="354"/>
      <x:c r="B40" s="354"/>
      <x:c r="C40" s="354"/>
      <x:c r="D40" s="354"/>
      <x:c r="E40" s="354"/>
      <x:c r="F40" s="354"/>
      <x:c r="G40" s="354"/>
      <x:c r="H40" s="354"/>
      <x:c r="I40" s="354"/>
      <x:c r="J40" s="354"/>
    </x:row>
  </x:sheetData>
  <x:mergeCells>
    <x:mergeCell ref="A1:J1"/>
    <x:mergeCell ref="A2:J3"/>
    <x:mergeCell ref="A16:J18"/>
    <x:mergeCell ref="A21:J24"/>
    <x:mergeCell ref="A36:J40"/>
  </x:mergeCells>
  <x:pageMargins left="0.7" right="0.7" top="0.75" bottom="0.75" header="0.3" footer="0.3"/>
</x:worksheet>
</file>

<file path=xl/worksheets/sheet27.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28" hidden="0" customWidth="1"/>
    <x:col min="2" max="2" width="32" hidden="0" customWidth="1"/>
    <x:col min="3" max="3" width="40" hidden="0" customWidth="1"/>
    <x:col min="4" max="4" width="25" hidden="0" customWidth="1"/>
    <x:col min="5" max="5" width="16" hidden="0" customWidth="1"/>
    <x:col min="6" max="6" width="30" hidden="0" customWidth="1"/>
  </x:cols>
  <x:sheetData>
    <x:row r="1">
      <x:c r="A1" s="343" t="str">
        <x:v>Audit v31 - Korrekturen nach Vollständigkeits-/Plausibilitätsprüfung</x:v>
      </x:c>
    </x:row>
    <x:row r="3">
      <x:c r="A3" s="345" t="str">
        <x:v>Prüfpunkt</x:v>
      </x:c>
      <x:c r="B3" s="345" t="str">
        <x:v>Vorher</x:v>
      </x:c>
      <x:c r="C3" s="345" t="str">
        <x:v>Korrektur</x:v>
      </x:c>
      <x:c r="D3" s="345" t="str">
        <x:v>Auswirkung</x:v>
      </x:c>
      <x:c r="E3" s="345" t="str">
        <x:v>Status</x:v>
      </x:c>
      <x:c r="F3" s="345" t="str">
        <x:v>Beleg</x:v>
      </x:c>
    </x:row>
    <x:row r="4">
      <x:c r="A4" s="12" t="str">
        <x:v>Planwerte in Mindestbasis</x:v>
      </x:c>
      <x:c r="B4" s="12" t="str">
        <x:v>mehrere Plan-/Erwartungswerte in C/M wirksam</x:v>
      </x:c>
      <x:c r="C4" s="12" t="str">
        <x:v>Planwerte nach W verschoben; C/M operative Werte entfernt</x:v>
      </x:c>
      <x:c r="D4" s="12" t="str">
        <x:v>Basis sinkt auf 108,466 Mrd. €</x:v>
      </x:c>
      <x:c r="E4" s="12" t="str">
        <x:v>korrigiert</x:v>
      </x:c>
      <x:c r="F4" s="12" t="str">
        <x:v>Master-Matrix</x:v>
      </x:c>
    </x:row>
    <x:row r="5">
      <x:c r="A5" s="12" t="str">
        <x:v>Hessen 2016</x:v>
      </x:c>
      <x:c r="B5" s="12" t="str">
        <x:v>1,85 Mrd. € Mischwert</x:v>
      </x:c>
      <x:c r="C5" s="12" t="str">
        <x:v>nur 1,627 Mrd. € Ist verwendet; 226 Mio. Plan separat</x:v>
      </x:c>
      <x:c r="D5" s="12" t="str">
        <x:v>-223 Mio. €</x:v>
      </x:c>
      <x:c r="E5" s="12" t="str">
        <x:v>korrigiert</x:v>
      </x:c>
      <x:c r="F5" s="12" t="str">
        <x:v>BT-Drs. 18/12688</x:v>
      </x:c>
    </x:row>
    <x:row r="6">
      <x:c r="A6" s="12" t="str">
        <x:v>Hessen 2017</x:v>
      </x:c>
      <x:c r="B6" s="12" t="str">
        <x:v>1,71 Mrd. € Mischwert</x:v>
      </x:c>
      <x:c r="C6" s="12" t="str">
        <x:v>nur 1,322 Mrd. € Ist verwendet; 384 Mio. Plan separat</x:v>
      </x:c>
      <x:c r="D6" s="12" t="str">
        <x:v>-388 Mio. €</x:v>
      </x:c>
      <x:c r="E6" s="12" t="str">
        <x:v>korrigiert</x:v>
      </x:c>
      <x:c r="F6" s="12" t="str">
        <x:v>BT-Drs. 19/2499</x:v>
      </x:c>
    </x:row>
    <x:row r="7">
      <x:c r="A7" s="12" t="str">
        <x:v>Bayern 2020</x:v>
      </x:c>
      <x:c r="B7" s="12" t="str">
        <x:v>780,5 Mio. € Plan-Teilwert als Basis</x:v>
      </x:c>
      <x:c r="C7" s="12" t="str">
        <x:v>Plan nur Referenz; AsylbLG-Netto als Fallback</x:v>
      </x:c>
      <x:c r="D7" s="12" t="str">
        <x:v>-139,473 Mio. €</x:v>
      </x:c>
      <x:c r="E7" s="12" t="str">
        <x:v>korrigiert</x:v>
      </x:c>
      <x:c r="F7" s="12" t="str">
        <x:v>Bayerischer Haushalt / Destatis</x:v>
      </x:c>
    </x:row>
    <x:row r="8">
      <x:c r="A8" s="12" t="str">
        <x:v>Niedersachsen 2021</x:v>
      </x:c>
      <x:c r="B8" s="12" t="str">
        <x:v>659 Mio. € veranschlagt</x:v>
      </x:c>
      <x:c r="C8" s="12" t="str">
        <x:v>655 Mio. € vorläufiges Ist verwendet</x:v>
      </x:c>
      <x:c r="D8" s="12" t="str">
        <x:v>-4 Mio. €</x:v>
      </x:c>
      <x:c r="E8" s="12" t="str">
        <x:v>korrigiert</x:v>
      </x:c>
      <x:c r="F8" s="12" t="str">
        <x:v>BT-Drs. 20/2485</x:v>
      </x:c>
    </x:row>
    <x:row r="9">
      <x:c r="A9" s="12" t="str">
        <x:v>Fluchtursachen-Scope</x:v>
      </x:c>
      <x:c r="B9" s="12" t="str">
        <x:v>nur 2021-2024 = 39,9 Mrd. €</x:v>
      </x:c>
      <x:c r="C9" s="12" t="str">
        <x:v>2017-2024 &gt;72,9 Mrd. € dokumentiert</x:v>
      </x:c>
      <x:c r="D9" s="12" t="str">
        <x:v>Scope deutlich breiter</x:v>
      </x:c>
      <x:c r="E9" s="12" t="str">
        <x:v>korrigiert</x:v>
      </x:c>
      <x:c r="F9" s="12" t="str">
        <x:v>jährliche Regierungsberichte</x:v>
      </x:c>
    </x:row>
    <x:row r="10">
      <x:c r="A10" s="12" t="str">
        <x:v>325-357 als 'Spanne'</x:v>
      </x:c>
      <x:c r="B10" s="12" t="str">
        <x:v>missverständlich als Kostenkorridor</x:v>
      </x:c>
      <x:c r="C10" s="12" t="str">
        <x:v>nur noch Transfer-Sensitivitäten/ Kontrollwerte</x:v>
      </x:c>
      <x:c r="D10" s="12" t="str">
        <x:v>keine falsche Ober-/Untergrenze</x:v>
      </x:c>
      <x:c r="E10" s="12" t="str">
        <x:v>korrigiert</x:v>
      </x:c>
      <x:c r="F10" s="12" t="str">
        <x:v>Methodik</x:v>
      </x:c>
    </x:row>
    <x:row r="11">
      <x:c r="A11" s="12" t="str">
        <x:v>Fiskalische Nettobilanz</x:v>
      </x:c>
      <x:c r="B11" s="12" t="str">
        <x:v>nur implizit abgegrenzt</x:v>
      </x:c>
      <x:c r="C11" s="12" t="str">
        <x:v>explizit: keine Nettobilanz, keine Steuer-/Beitragsgegenrechnung</x:v>
      </x:c>
      <x:c r="D11" s="12" t="str">
        <x:v>Begriff 'Kosten' präzisiert</x:v>
      </x:c>
      <x:c r="E11" s="12" t="str">
        <x:v>korrigiert</x:v>
      </x:c>
      <x:c r="F11" s="12" t="str">
        <x:v>Methodik</x:v>
      </x:c>
    </x:row>
    <x:row r="14">
      <x:c r="A14" s="351" t="str">
        <x:v>Modell v32</x:v>
      </x:c>
      <x:c r="B14" s="351" t="str">
        <x:v>Wert</x:v>
      </x:c>
      <x:c r="C14" s="351" t="str">
        <x:v>Bedeutung</x:v>
      </x:c>
      <x:c r="D14" s="351" t="str">
        <x:v>Status</x:v>
      </x:c>
      <x:c r="E14" s="351" t="str">
        <x:v>Differenz zu 400</x:v>
      </x:c>
      <x:c r="F14" s="351" t="str">
        <x:v>Hinweis</x:v>
      </x:c>
    </x:row>
    <x:row r="15">
      <x:c r="A15" s="12" t="str">
        <x:v>Konservativ zentral</x:v>
      </x:c>
      <x:c r="B15" s="75" t="n">
        <x:v>332.32773242796975</x:v>
      </x:c>
      <x:c r="C15" s="12" t="str">
        <x:v>nur reine Fallback-Lücken imputiert</x:v>
      </x:c>
      <x:c r="D15" s="12" t="str">
        <x:v>modelliert</x:v>
      </x:c>
      <x:c r="E15" s="75" t="n">
        <x:v>67.67226757203025</x:v>
      </x:c>
      <x:c r="F15" s="12" t="str">
        <x:v>Teilwerte nicht hochgerechnet</x:v>
      </x:c>
    </x:row>
    <x:row r="16">
      <x:c r="A16" s="12" t="str">
        <x:v>Voll zentral</x:v>
      </x:c>
      <x:c r="B16" s="75" t="n">
        <x:v>340.0144094042699</x:v>
      </x:c>
      <x:c r="C16" s="12" t="str">
        <x:v>alle nicht breiten Land-Jahre imputiert</x:v>
      </x:c>
      <x:c r="D16" s="12" t="str">
        <x:v>modelliert</x:v>
      </x:c>
      <x:c r="E16" s="75" t="n">
        <x:v>59.985590595730116</x:v>
      </x:c>
      <x:c r="F16" s="12" t="str">
        <x:v>Teilwerte als Boden</x:v>
      </x:c>
    </x:row>
    <x:row r="17">
      <x:c r="A17" s="12" t="str">
        <x:v>Voll hoch</x:v>
      </x:c>
      <x:c r="B17" s="75" t="n">
        <x:v>381.60758932294095</x:v>
      </x:c>
      <x:c r="C17" s="12" t="str">
        <x:v>Q75-Länderimputation + nur explizite Transferbereinigung</x:v>
      </x:c>
      <x:c r="D17" s="12" t="str">
        <x:v>großzügige Sensitivität</x:v>
      </x:c>
      <x:c r="E17" s="75" t="n">
        <x:v>18.392410677059047</x:v>
      </x:c>
      <x:c r="F17" s="12" t="str">
        <x:v>keine Gesamtkostenobergrenze</x:v>
      </x:c>
    </x:row>
    <x:row r="18">
      <x:c r="A18" s="12" t="str">
        <x:v>Validierung Median APE</x:v>
      </x:c>
      <x:c r="B18" s="122" t="n">
        <x:v>0.1799733783385617</x:v>
      </x:c>
      <x:c r="C18" s="12" t="str">
        <x:v>Leave-one-out auf beobachteten breiten Land-Jahren</x:v>
      </x:c>
      <x:c r="D18" s="12" t="str">
        <x:v>diagnostisch</x:v>
      </x:c>
      <x:c r="E18" s="12"/>
      <x:c r="F18" s="12" t="str">
        <x:v>n=88</x:v>
      </x:c>
    </x:row>
    <x:row r="19">
      <x:c r="A19" s="12" t="str">
        <x:v>Unknown</x:v>
      </x:c>
      <x:c r="B19" s="12" t="str">
        <x:v>nicht numerisch</x:v>
      </x:c>
      <x:c r="C19" s="12" t="str">
        <x:v>Bildung/Gesundheit/Jugendhilfe/Justiz/Verwaltung/Rückführung</x:v>
      </x:c>
      <x:c r="D19" s="12" t="str">
        <x:v>offen</x:v>
      </x:c>
      <x:c r="E19" s="12"/>
      <x:c r="F19" s="12" t="str">
        <x:v>keine belastbare nationale Vollreihe</x:v>
      </x:c>
    </x:row>
    <x:row r="21">
      <x:c r="A21" s="366" t="str">
        <x:v>Unsicherheitskalibrierung v33</x:v>
      </x:c>
      <x:c r="B21" s="366" t="str">
        <x:v>Wert</x:v>
      </x:c>
      <x:c r="C21" s="366" t="str">
        <x:v>Basis</x:v>
      </x:c>
      <x:c r="D21" s="366" t="str">
        <x:v>Bedeutung</x:v>
      </x:c>
      <x:c r="E21" s="366" t="str">
        <x:v>Status</x:v>
      </x:c>
      <x:c r="F21" s="366" t="str">
        <x:v>Folge</x:v>
      </x:c>
    </x:row>
    <x:row r="22">
      <x:c r="A22" s="12" t="str">
        <x:v>90%-Fehlerquantil</x:v>
      </x:c>
      <x:c r="B22" s="122" t="n">
        <x:v>0.44811543790138403</x:v>
      </x:c>
      <x:c r="C22" s="12" t="str">
        <x:v>Leave-one-out</x:v>
      </x:c>
      <x:c r="D22" s="12" t="str">
        <x:v>absoluter Modellfehler</x:v>
      </x:c>
      <x:c r="E22" s="12" t="str">
        <x:v>validiert</x:v>
      </x:c>
      <x:c r="F22" s="12" t="str">
        <x:v>generous high 395.3 Mrd. €</x:v>
      </x:c>
    </x:row>
    <x:row r="23">
      <x:c r="A23" s="12" t="str">
        <x:v>95%-Fehlerquantil</x:v>
      </x:c>
      <x:c r="B23" s="122" t="n">
        <x:v>0.5523421523296371</x:v>
      </x:c>
      <x:c r="C23" s="12" t="str">
        <x:v>Leave-one-out</x:v>
      </x:c>
      <x:c r="D23" s="12" t="str">
        <x:v>absoluter Modellfehler</x:v>
      </x:c>
      <x:c r="E23" s="12" t="str">
        <x:v>validiert</x:v>
      </x:c>
      <x:c r="F23" s="12" t="str">
        <x:v>generous high 400.8 Mrd. €</x:v>
      </x:c>
    </x:row>
    <x:row r="24">
      <x:c r="A24" s="12" t="str">
        <x:v>Zentralmodell</x:v>
      </x:c>
      <x:c r="B24" s="75" t="n">
        <x:v>340.0144094042699</x:v>
      </x:c>
      <x:c r="C24" s="12" t="str">
        <x:v>volle Imputation + strukturelle Transfers</x:v>
      </x:c>
      <x:c r="D24" s="12" t="str">
        <x:v>Punktszenario</x:v>
      </x:c>
      <x:c r="E24" s="12" t="str">
        <x:v>modelliert</x:v>
      </x:c>
      <x:c r="F24" s="12" t="str">
        <x:v>60.0 Mrd. € unter Harms</x:v>
      </x:c>
    </x:row>
    <x:row r="25">
      <x:c r="A25" s="12" t="str">
        <x:v>Urteil</x:v>
      </x:c>
      <x:c r="B25" s="12" t="str">
        <x:v>nicht ausreichend belegt</x:v>
      </x:c>
      <x:c r="C25" s="12" t="str">
        <x:v>400 nur am Extremrand erreichbar</x:v>
      </x:c>
      <x:c r="D25" s="12" t="str">
        <x:v>journalistisch</x:v>
      </x:c>
      <x:c r="E25" s="12" t="str">
        <x:v>bestätigt</x:v>
      </x:c>
      <x:c r="F25" s="12" t="str">
        <x:v>nicht als 'falsch' bezeichnen</x:v>
      </x:c>
    </x:row>
  </x:sheetData>
  <x:mergeCells>
    <x:mergeCell ref="A1:F1"/>
  </x:mergeCells>
  <x:pageMargins left="0.7" right="0.7" top="0.75" bottom="0.75" header="0.3" footer="0.3"/>
</x:worksheet>
</file>

<file path=xl/worksheets/sheet28.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8" hidden="0" customWidth="1"/>
    <x:col min="2" max="2" width="18" hidden="0" customWidth="1"/>
    <x:col min="3" max="3" width="18" hidden="0" customWidth="1"/>
    <x:col min="4" max="4" width="18" hidden="0" customWidth="1"/>
    <x:col min="5" max="5" width="42" hidden="0" customWidth="1"/>
    <x:col min="6" max="6" width="18" hidden="0" customWidth="1"/>
    <x:col min="7" max="7" width="3" hidden="0" customWidth="1"/>
    <x:col min="8" max="8" width="30" hidden="0" customWidth="1"/>
    <x:col min="9" max="9" width="18" hidden="0" customWidth="1"/>
    <x:col min="10" max="10" width="36" hidden="0" customWidth="1"/>
    <x:col min="11" max="11" width="18" hidden="0" customWidth="1"/>
    <x:col min="12" max="12" width="18" hidden="0" customWidth="1"/>
  </x:cols>
  <x:sheetData>
    <x:row r="1">
      <x:c r="A1" s="347" t="str">
        <x:v>Observed - Estimated - Unknown Modell 2016-2025</x:v>
      </x:c>
    </x:row>
    <x:row r="2">
      <x:c r="A2" s="12" t="str">
        <x:v>Ziel: Fehlende Länder-/Kommunalwerte nicht als Ist erfinden, sondern transparent modellieren. Observed = amtliche Ist-/Teilwerte. Estimated = Hochrechnung auf Basis des Verhältnisses breiter tatsächlicher Länderausgaben zu AsylbLG-Netto innerhalb desselben Jahres. Unknown = Kostenblöcke, die mangels belastbarer nationaler Daten nicht numerisch ergänzt werden.</x:v>
      </x:c>
    </x:row>
    <x:row r="5">
      <x:c r="A5" s="351" t="str">
        <x:v>Modell</x:v>
      </x:c>
      <x:c r="B5" s="351" t="str">
        <x:v>Land/Kommunen niedrig</x:v>
      </x:c>
      <x:c r="C5" s="351" t="str">
        <x:v>Land/Kommunen zentral</x:v>
      </x:c>
      <x:c r="D5" s="351" t="str">
        <x:v>Land/Kommunen hoch</x:v>
      </x:c>
      <x:c r="E5" s="351" t="str">
        <x:v>Interpretation</x:v>
      </x:c>
      <x:c r="H5" s="361" t="str">
        <x:v>Kernaussage der Modellrechnung
Volles Zentralmodell: 340.0 Mrd. €.
90%-Fehlerband bei struktureller Transferbereinigung: 321.7 bis 363.7 Mrd. €.
Sehr großzügige 90%-Sensitivität mit nur expliziter Transferbereinigung: 395.3 Mrd. €.
Bei 95%-Fehlerband + nur expliziter Transferbereinigung: 400.8 Mrd. €.
Damit liegt die 400-Mrd.-Marke nicht im Zentralmodell, aber am äußersten Rand einer sehr großzügigen Sensitivität. Die Behauptung ist daher nicht belegt, aber auch nicht rechnerisch ausgeschlossen.</x:v>
      </x:c>
      <x:c r="I5" s="361"/>
      <x:c r="J5" s="361"/>
      <x:c r="K5" s="361"/>
      <x:c r="L5" s="361"/>
    </x:row>
    <x:row r="6">
      <x:c r="A6" s="12" t="str">
        <x:v>Operative beobachtete/Teilbasis</x:v>
      </x:c>
      <x:c r="B6" s="75" t="n">
        <x:v>108.46567970982001</x:v>
      </x:c>
      <x:c r="C6" s="75" t="n">
        <x:v>108.46567970982001</x:v>
      </x:c>
      <x:c r="D6" s="75" t="n">
        <x:v>108.46567970982001</x:v>
      </x:c>
      <x:c r="E6" s="12" t="str">
        <x:v>Nur dokumentierte Ist-, Teil- und AsylbLG-Fallbackwerte; keine Imputation.</x:v>
      </x:c>
      <x:c r="H6" s="361"/>
      <x:c r="I6" s="361"/>
      <x:c r="J6" s="361"/>
      <x:c r="K6" s="361"/>
      <x:c r="L6" s="361"/>
    </x:row>
    <x:row r="7">
      <x:c r="A7" s="12" t="str">
        <x:v>Konservative Imputation</x:v>
      </x:c>
      <x:c r="B7" s="75" t="n">
        <x:v>119.67673077811783</x:v>
      </x:c>
      <x:c r="C7" s="75" t="n">
        <x:v>122.85873242796976</x:v>
      </x:c>
      <x:c r="D7" s="75" t="n">
        <x:v>127.74022623887289</x:v>
      </x:c>
      <x:c r="E7" s="12" t="str">
        <x:v>Nur reine AsylbLG-Fallback-Lücken werden geschätzt; dokumentierte Teilwerte bleiben unverändert.</x:v>
      </x:c>
      <x:c r="H7" s="361"/>
      <x:c r="I7" s="361"/>
      <x:c r="J7" s="361"/>
      <x:c r="K7" s="361"/>
      <x:c r="L7" s="361"/>
    </x:row>
    <x:row r="8">
      <x:c r="A8" s="12" t="str">
        <x:v>Volle Imputation</x:v>
      </x:c>
      <x:c r="B8" s="75" t="n">
        <x:v>124.42278009853004</x:v>
      </x:c>
      <x:c r="C8" s="75" t="n">
        <x:v>130.5454094042699</x:v>
      </x:c>
      <x:c r="D8" s="75" t="n">
        <x:v>140.53878932294094</x:v>
      </x:c>
      <x:c r="E8" s="12" t="str">
        <x:v>Alle nicht breit beobachteten Land-Jahre werden geschätzt; bekannte Teilwerte bilden jeweils den Mindestboden.</x:v>
      </x:c>
      <x:c r="H8" s="361"/>
      <x:c r="I8" s="361"/>
      <x:c r="J8" s="361"/>
      <x:c r="K8" s="361"/>
      <x:c r="L8" s="361"/>
    </x:row>
    <x:row r="9">
      <x:c r="H9" s="361"/>
      <x:c r="I9" s="361"/>
      <x:c r="J9" s="361"/>
      <x:c r="K9" s="361"/>
      <x:c r="L9" s="361"/>
    </x:row>
    <x:row r="10">
      <x:c r="H10" s="361"/>
      <x:c r="I10" s="361"/>
      <x:c r="J10" s="361"/>
      <x:c r="K10" s="361"/>
      <x:c r="L10" s="361"/>
    </x:row>
    <x:row r="11">
      <x:c r="A11" s="351" t="str">
        <x:v>Szenario</x:v>
      </x:c>
      <x:c r="B11" s="351" t="str">
        <x:v>Bund</x:v>
      </x:c>
      <x:c r="C11" s="351" t="str">
        <x:v>Land/Kommunen</x:v>
      </x:c>
      <x:c r="D11" s="351" t="str">
        <x:v>Transferabzug</x:v>
      </x:c>
      <x:c r="E11" s="351" t="str">
        <x:v>Modellwert gesamt</x:v>
      </x:c>
      <x:c r="F11" s="351" t="str">
        <x:v>Differenz zu 400</x:v>
      </x:c>
    </x:row>
    <x:row r="12">
      <x:c r="A12" s="12" t="str">
        <x:v>Konservativ - niedrig</x:v>
      </x:c>
      <x:c r="B12" s="75" t="n">
        <x:v>242.5</x:v>
      </x:c>
      <x:c r="C12" s="75" t="n">
        <x:v>119.67673077811783</x:v>
      </x:c>
      <x:c r="D12" s="75" t="n">
        <x:v>40.887</x:v>
      </x:c>
      <x:c r="E12" s="75" t="n">
        <x:v>321.2897307781178</x:v>
      </x:c>
      <x:c r="F12" s="75" t="n">
        <x:v>78.71026922188219</x:v>
      </x:c>
      <x:c r="H12" s="366" t="str">
        <x:v>Validierung</x:v>
      </x:c>
      <x:c r="I12" s="366" t="str">
        <x:v>Wert</x:v>
      </x:c>
      <x:c r="J12" s="366" t="str">
        <x:v>Interpretation</x:v>
      </x:c>
      <x:c r="K12"/>
      <x:c r="L12"/>
    </x:row>
    <x:row r="13">
      <x:c r="A13" s="12" t="str">
        <x:v>Konservativ - zentral</x:v>
      </x:c>
      <x:c r="B13" s="75" t="n">
        <x:v>242.5</x:v>
      </x:c>
      <x:c r="C13" s="75" t="n">
        <x:v>122.85873242796976</x:v>
      </x:c>
      <x:c r="D13" s="75" t="n">
        <x:v>33.031</x:v>
      </x:c>
      <x:c r="E13" s="75" t="n">
        <x:v>332.32773242796975</x:v>
      </x:c>
      <x:c r="F13" s="75" t="n">
        <x:v>67.67226757203025</x:v>
      </x:c>
      <x:c r="H13" s="12" t="str">
        <x:v>Leave-one-out-Fälle</x:v>
      </x:c>
      <x:c r="I13" s="12" t="n">
        <x:v>88</x:v>
      </x:c>
      <x:c r="J13" s="12" t="str">
        <x:v>beobachtete breite Land-Jahre</x:v>
      </x:c>
    </x:row>
    <x:row r="14">
      <x:c r="A14" s="12" t="str">
        <x:v>Konservativ - hoch</x:v>
      </x:c>
      <x:c r="B14" s="75" t="n">
        <x:v>242.5</x:v>
      </x:c>
      <x:c r="C14" s="75" t="n">
        <x:v>127.74022623887289</x:v>
      </x:c>
      <x:c r="D14" s="75" t="n">
        <x:v>1.4312</x:v>
      </x:c>
      <x:c r="E14" s="75" t="n">
        <x:v>368.8090262388729</x:v>
      </x:c>
      <x:c r="F14" s="75" t="n">
        <x:v>31.19097376112711</x:v>
      </x:c>
      <x:c r="H14" s="12" t="str">
        <x:v>Median absoluter Prozentfehler</x:v>
      </x:c>
      <x:c r="I14" s="122" t="n">
        <x:v>0.1799733783385617</x:v>
      </x:c>
      <x:c r="J14" s="12" t="str">
        <x:v>typischer Fehler</x:v>
      </x:c>
    </x:row>
    <x:row r="15">
      <x:c r="A15" s="12" t="str">
        <x:v>Voll - niedrig</x:v>
      </x:c>
      <x:c r="B15" s="75" t="n">
        <x:v>242.5</x:v>
      </x:c>
      <x:c r="C15" s="75" t="n">
        <x:v>124.42278009853004</x:v>
      </x:c>
      <x:c r="D15" s="75" t="n">
        <x:v>40.887</x:v>
      </x:c>
      <x:c r="E15" s="75" t="n">
        <x:v>326.03578009853004</x:v>
      </x:c>
      <x:c r="F15" s="75" t="n">
        <x:v>73.96421990146996</x:v>
      </x:c>
      <x:c r="H15" s="12" t="str">
        <x:v>75%-Quantil absoluter Fehler</x:v>
      </x:c>
      <x:c r="I15" s="122" t="n">
        <x:v>0.31654393296237027</x:v>
      </x:c>
      <x:c r="J15" s="12" t="str">
        <x:v>75% der Validierungsfehler darunter</x:v>
      </x:c>
    </x:row>
    <x:row r="16">
      <x:c r="A16" s="12" t="str">
        <x:v>Voll - zentral</x:v>
      </x:c>
      <x:c r="B16" s="75" t="n">
        <x:v>242.5</x:v>
      </x:c>
      <x:c r="C16" s="75" t="n">
        <x:v>130.5454094042699</x:v>
      </x:c>
      <x:c r="D16" s="75" t="n">
        <x:v>33.031</x:v>
      </x:c>
      <x:c r="E16" s="75" t="n">
        <x:v>340.0144094042699</x:v>
      </x:c>
      <x:c r="F16" s="75" t="n">
        <x:v>59.985590595730116</x:v>
      </x:c>
      <x:c r="H16" s="12" t="str">
        <x:v>90%-Quantil absoluter Fehler</x:v>
      </x:c>
      <x:c r="I16" s="122" t="n">
        <x:v>0.44811543790138403</x:v>
      </x:c>
      <x:c r="J16" s="12" t="str">
        <x:v>90% der Validierungsfehler darunter</x:v>
      </x:c>
    </x:row>
    <x:row r="17">
      <x:c r="A17" s="12" t="str">
        <x:v>Voll - hoch</x:v>
      </x:c>
      <x:c r="B17" s="75" t="n">
        <x:v>242.5</x:v>
      </x:c>
      <x:c r="C17" s="75" t="n">
        <x:v>140.53878932294094</x:v>
      </x:c>
      <x:c r="D17" s="75" t="n">
        <x:v>1.4312</x:v>
      </x:c>
      <x:c r="E17" s="75" t="n">
        <x:v>381.60758932294095</x:v>
      </x:c>
      <x:c r="F17" s="75" t="n">
        <x:v>18.392410677059047</x:v>
      </x:c>
      <x:c r="H17" s="12" t="str">
        <x:v>95%-Quantil absoluter Fehler</x:v>
      </x:c>
      <x:c r="I17" s="122" t="n">
        <x:v>0.5523421523296371</x:v>
      </x:c>
      <x:c r="J17" s="12" t="str">
        <x:v>95% der Validierungsfehler darunter</x:v>
      </x:c>
    </x:row>
    <x:row r="18">
      <x:c r="H18" s="366" t="str">
        <x:v>Validierungs-kalibrierte Unsicherheit</x:v>
      </x:c>
      <x:c r="I18" s="366" t="str">
        <x:v>Land/Kommunen niedrig</x:v>
      </x:c>
      <x:c r="J18" s="366" t="str">
        <x:v>Land/Kommunen hoch</x:v>
      </x:c>
      <x:c r="K18" s="366" t="str">
        <x:v>Gesamt strukturell hoch</x:v>
      </x:c>
      <x:c r="L18" s="366" t="str">
        <x:v>Gesamt sehr großzügig hoch</x:v>
      </x:c>
    </x:row>
    <x:row r="19">
      <x:c r="H19" s="12" t="str">
        <x:v>75%-Fehlerband</x:v>
      </x:c>
      <x:c r="I19" s="75" t="n">
        <x:v>116.64837092316934</x:v>
      </x:c>
      <x:c r="J19" s="75" t="n">
        <x:v>147.28457314160406</x:v>
      </x:c>
      <x:c r="K19" s="75" t="n">
        <x:v>356.753573141604</x:v>
      </x:c>
      <x:c r="L19" s="75" t="n">
        <x:v>388.35337314160404</x:v>
      </x:c>
    </x:row>
    <x:row r="20">
      <x:c r="A20" s="351" t="str">
        <x:v>Unknown-Kostenblock</x:v>
      </x:c>
      <x:c r="B20" s="351" t="str">
        <x:v>Numerisch angesetzt?</x:v>
      </x:c>
      <x:c r="C20" s="351" t="str">
        <x:v>Warum nicht?</x:v>
      </x:c>
      <x:c r="D20" s="351" t="str">
        <x:v>Folge</x:v>
      </x:c>
      <x:c r="H20" s="12" t="str">
        <x:v>90%-Fehlerband</x:v>
      </x:c>
      <x:c r="I20" s="75" t="n">
        <x:v>112.24056761595737</x:v>
      </x:c>
      <x:c r="J20" s="75" t="n">
        <x:v>154.2422075645119</x:v>
      </x:c>
      <x:c r="K20" s="75" t="n">
        <x:v>363.7112075645119</x:v>
      </x:c>
      <x:c r="L20" s="75" t="n">
        <x:v>395.3110075645119</x:v>
      </x:c>
    </x:row>
    <x:row r="21">
      <x:c r="A21" s="12" t="str">
        <x:v>Bildung / Kita</x:v>
      </x:c>
      <x:c r="B21" s="12" t="str">
        <x:v>Nein</x:v>
      </x:c>
      <x:c r="C21" s="12" t="str">
        <x:v>Keine harmonisierte bundesweite Zusatzkostenreihe; Regel- und Grenzkosten nicht sauber trennbar.</x:v>
      </x:c>
      <x:c r="D21" s="12" t="str">
        <x:v>Kann den Modellwert erhöhen.</x:v>
      </x:c>
      <x:c r="H21" s="12" t="str">
        <x:v>95%-Fehlerband</x:v>
      </x:c>
      <x:c r="I21" s="75" t="n">
        <x:v>109.3608022689134</x:v>
      </x:c>
      <x:c r="J21" s="75" t="n">
        <x:v>159.75382177329317</x:v>
      </x:c>
      <x:c r="K21" s="75" t="n">
        <x:v>369.22282177329316</x:v>
      </x:c>
      <x:c r="L21" s="75" t="n">
        <x:v>400.8226217732932</x:v>
      </x:c>
    </x:row>
    <x:row r="22">
      <x:c r="A22" s="12" t="str">
        <x:v>Gesundheit außerhalb erfasster Systeme</x:v>
      </x:c>
      <x:c r="B22" s="12" t="str">
        <x:v>Nein</x:v>
      </x:c>
      <x:c r="C22" s="12" t="str">
        <x:v>Hohe Überschneidung mit AsylbLG/SGB/GKV; kein sauberer Zusatzblock.</x:v>
      </x:c>
      <x:c r="D22" s="12" t="str">
        <x:v>Kann den Modellwert erhöhen.</x:v>
      </x:c>
    </x:row>
    <x:row r="23">
      <x:c r="A23" s="12" t="str">
        <x:v>Jugendhilfe / UMA außerhalb beobachteter Teilwerte</x:v>
      </x:c>
      <x:c r="B23" s="12" t="str">
        <x:v>Nein</x:v>
      </x:c>
      <x:c r="C23" s="12" t="str">
        <x:v>Teilweise bereits in Länderwerten; keine vollständige nationale Reihe.</x:v>
      </x:c>
      <x:c r="D23" s="12" t="str">
        <x:v>Kann den Modellwert erhöhen.</x:v>
      </x:c>
      <x:c r="H23" s="369" t="str">
        <x:v>Interpretation: Das Leave-one-out-Modell hat einen medianen absoluten Fehler von rund 18%. Das 90%-Quantil des absoluten Fehlers liegt bei rund 44,8%, das 95%-Quantil bei rund 55,2%. Wird diese empirisch beobachtete Modellunsicherheit auf die imputierten Land-Jahre angewandt, erreicht eine sehr großzügige Kombination aus hohem Imputationswert und minimaler Transferbereinigung 395,3 Mrd. € (90%) bzw. 400,8 Mrd. € (95%). Diese Kombination ist eine Stress-Sensitivität, keine Punktschätzung.</x:v>
      </x:c>
      <x:c r="I23" s="369"/>
      <x:c r="J23" s="369"/>
      <x:c r="K23" s="369"/>
      <x:c r="L23" s="369"/>
    </x:row>
    <x:row r="24">
      <x:c r="A24" s="12" t="str">
        <x:v>Polizei / Justiz / Vollzug</x:v>
      </x:c>
      <x:c r="B24" s="12" t="str">
        <x:v>Nein</x:v>
      </x:c>
      <x:c r="C24" s="12" t="str">
        <x:v>Mischkosten, migrationsspezifisch kaum bundesweit abgrenzbar.</x:v>
      </x:c>
      <x:c r="D24" s="12" t="str">
        <x:v>Kann den Modellwert erhöhen.</x:v>
      </x:c>
      <x:c r="H24" s="369"/>
      <x:c r="I24" s="369"/>
      <x:c r="J24" s="369"/>
      <x:c r="K24" s="369"/>
      <x:c r="L24" s="369"/>
    </x:row>
    <x:row r="25">
      <x:c r="A25" s="12" t="str">
        <x:v>Verwaltung / Ausländerbehörden</x:v>
      </x:c>
      <x:c r="B25" s="12" t="str">
        <x:v>Nein</x:v>
      </x:c>
      <x:c r="C25" s="12" t="str">
        <x:v>Bundesverwaltung teils im Bundesblock; kommunale Vollkosten nicht harmonisiert.</x:v>
      </x:c>
      <x:c r="D25" s="12" t="str">
        <x:v>Kann den Modellwert erhöhen.</x:v>
      </x:c>
      <x:c r="H25" s="369"/>
      <x:c r="I25" s="369"/>
      <x:c r="J25" s="369"/>
      <x:c r="K25" s="369"/>
      <x:c r="L25" s="369"/>
    </x:row>
    <x:row r="26">
      <x:c r="A26" s="12" t="str">
        <x:v>Rückführung / Abschiebung</x:v>
      </x:c>
      <x:c r="B26" s="12" t="str">
        <x:v>Nein</x:v>
      </x:c>
      <x:c r="C26" s="12" t="str">
        <x:v>Keine vollständige, konsistente 2016-2025-Gesamtreihe.</x:v>
      </x:c>
      <x:c r="D26" s="12" t="str">
        <x:v>Kann den Modellwert erhöhen.</x:v>
      </x:c>
      <x:c r="H26" s="369"/>
      <x:c r="I26" s="369"/>
      <x:c r="J26" s="369"/>
      <x:c r="K26" s="369"/>
      <x:c r="L26" s="369"/>
    </x:row>
    <x:row r="27">
      <x:c r="H27" s="369"/>
      <x:c r="I27" s="369"/>
      <x:c r="J27" s="369"/>
      <x:c r="K27" s="369"/>
      <x:c r="L27" s="369"/>
    </x:row>
    <x:row r="29">
      <x:c r="A29" s="357" t="str">
        <x:v>Methodischer Hinweis: Die Modellwerte sind keine amtlichen Ausgaben und keine fiskalische Nettobilanz. Geschätzt wird ausschließlich die Größenordnung bislang nicht breit dokumentierter Länder-/Kommunalausgaben. Die Imputation verwendet je Jahr das 25%-Quantil, den Median und das 75%-Quantil des Verhältnisses 'breite tatsächliche Länderausgaben / AsylbLG-Netto' der beobachteten Länder. Dadurch werden zeitliche Änderungen des Kostenniveaus berücksichtigt, ohne einzelne Länderprofile auf andere Länder zu übertragen. Steuern, Sozialbeiträge, Wertschöpfung und langfristige fiskalische Wirkungen werden nicht gegengerechnet.</x:v>
      </x:c>
      <x:c r="B29" s="357"/>
      <x:c r="C29" s="357"/>
      <x:c r="D29" s="357"/>
      <x:c r="E29" s="357"/>
      <x:c r="F29" s="357"/>
      <x:c r="G29" s="357"/>
      <x:c r="H29" s="357"/>
      <x:c r="I29" s="357"/>
      <x:c r="J29" s="357"/>
      <x:c r="K29" s="357"/>
      <x:c r="L29" s="357"/>
    </x:row>
    <x:row r="30">
      <x:c r="A30" s="357"/>
      <x:c r="B30" s="357"/>
      <x:c r="C30" s="357"/>
      <x:c r="D30" s="357"/>
      <x:c r="E30" s="357"/>
      <x:c r="F30" s="357"/>
      <x:c r="G30" s="357"/>
      <x:c r="H30" s="357"/>
      <x:c r="I30" s="357"/>
      <x:c r="J30" s="357"/>
      <x:c r="K30" s="357"/>
      <x:c r="L30" s="357"/>
    </x:row>
    <x:row r="31">
      <x:c r="A31" s="357"/>
      <x:c r="B31" s="357"/>
      <x:c r="C31" s="357"/>
      <x:c r="D31" s="357"/>
      <x:c r="E31" s="357"/>
      <x:c r="F31" s="357"/>
      <x:c r="G31" s="357"/>
      <x:c r="H31" s="357"/>
      <x:c r="I31" s="357"/>
      <x:c r="J31" s="357"/>
      <x:c r="K31" s="357"/>
      <x:c r="L31" s="357"/>
    </x:row>
    <x:row r="32">
      <x:c r="A32" s="357"/>
      <x:c r="B32" s="357"/>
      <x:c r="C32" s="357"/>
      <x:c r="D32" s="357"/>
      <x:c r="E32" s="357"/>
      <x:c r="F32" s="357"/>
      <x:c r="G32" s="357"/>
      <x:c r="H32" s="357"/>
      <x:c r="I32" s="357"/>
      <x:c r="J32" s="357"/>
      <x:c r="K32" s="357"/>
      <x:c r="L32" s="357"/>
    </x:row>
    <x:row r="33">
      <x:c r="A33" s="357"/>
      <x:c r="B33" s="357"/>
      <x:c r="C33" s="357"/>
      <x:c r="D33" s="357"/>
      <x:c r="E33" s="357"/>
      <x:c r="F33" s="357"/>
      <x:c r="G33" s="357"/>
      <x:c r="H33" s="357"/>
      <x:c r="I33" s="357"/>
      <x:c r="J33" s="357"/>
      <x:c r="K33" s="357"/>
      <x:c r="L33" s="357"/>
    </x:row>
  </x:sheetData>
  <x:mergeCells>
    <x:mergeCell ref="A1:L1"/>
    <x:mergeCell ref="A2:L3"/>
    <x:mergeCell ref="H5:L10"/>
    <x:mergeCell ref="A29:L33"/>
    <x:mergeCell ref="H23:L27"/>
  </x:mergeCells>
  <x:pageMargins left="0.7" right="0.7" top="0.75" bottom="0.75" header="0.3" footer="0.3"/>
  <x:drawing xmlns:r="http://schemas.openxmlformats.org/officeDocument/2006/relationships" r:id="Re5e34c5799fc48a4"/>
</x:worksheet>
</file>

<file path=xl/worksheets/sheet29.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9" hidden="0" customWidth="1"/>
    <x:col min="2" max="2" width="24" hidden="0" customWidth="1"/>
    <x:col min="3" max="3" width="18" hidden="0" customWidth="1"/>
    <x:col min="4" max="4" width="18" hidden="0" customWidth="1"/>
    <x:col min="5" max="5" width="18" hidden="0" customWidth="1"/>
    <x:col min="6" max="6" width="15" hidden="0" customWidth="1"/>
    <x:col min="7" max="7" width="17" hidden="0" customWidth="1"/>
    <x:col min="8" max="8" width="15" hidden="0" customWidth="1"/>
    <x:col min="9" max="9" width="17" hidden="0" customWidth="1"/>
    <x:col min="10" max="10" width="17" hidden="0" customWidth="1"/>
    <x:col min="11" max="11" width="17" hidden="0" customWidth="1"/>
    <x:col min="12" max="12" width="15" hidden="0" customWidth="1"/>
    <x:col min="13" max="13" width="15" hidden="0" customWidth="1"/>
    <x:col min="14" max="14" width="15" hidden="0" customWidth="1"/>
  </x:cols>
  <x:sheetData>
    <x:row r="1">
      <x:c r="A1" s="358" t="str">
        <x:v>Land-Jahr-Modellierung auf Basis beobachteter AsylbLG-Relationen</x:v>
      </x:c>
    </x:row>
    <x:row r="3">
      <x:c r="A3" s="351" t="str">
        <x:v>Jahr</x:v>
      </x:c>
      <x:c r="B3" s="351" t="str">
        <x:v>Land</x:v>
      </x:c>
      <x:c r="C3" s="351" t="str">
        <x:v>Status</x:v>
      </x:c>
      <x:c r="D3" s="351" t="str">
        <x:v>operative Basis Mio. €</x:v>
      </x:c>
      <x:c r="E3" s="351" t="str">
        <x:v>AsylbLG netto Mio. €</x:v>
      </x:c>
      <x:c r="F3" s="351" t="str">
        <x:v>Jahres-Q25 Faktor</x:v>
      </x:c>
      <x:c r="G3" s="351" t="str">
        <x:v>Jahres-Median Faktor</x:v>
      </x:c>
      <x:c r="H3" s="351" t="str">
        <x:v>Jahres-Q75 Faktor</x:v>
      </x:c>
      <x:c r="I3" s="351" t="str">
        <x:v>konservativ niedrig</x:v>
      </x:c>
      <x:c r="J3" s="351" t="str">
        <x:v>konservativ zentral</x:v>
      </x:c>
      <x:c r="K3" s="351" t="str">
        <x:v>konservativ hoch</x:v>
      </x:c>
      <x:c r="L3" s="351" t="str">
        <x:v>voll niedrig</x:v>
      </x:c>
      <x:c r="M3" s="351" t="str">
        <x:v>voll zentral</x:v>
      </x:c>
      <x:c r="N3" s="351" t="str">
        <x:v>voll hoch</x:v>
      </x:c>
    </x:row>
    <x:row r="4">
      <x:c r="A4" s="12" t="n">
        <x:v>2016</x:v>
      </x:c>
      <x:c r="B4" s="12" t="str">
        <x:v>Baden-Württemberg</x:v>
      </x:c>
      <x:c r="C4" s="12" t="str">
        <x:v>Broad observed</x:v>
      </x:c>
      <x:c r="D4" s="75" t="n">
        <x:v>2400</x:v>
      </x:c>
      <x:c r="E4" s="75" t="n">
        <x:v>821.001</x:v>
      </x:c>
      <x:c r="F4" s="360" t="n">
        <x:v>1.898071010186028</x:v>
      </x:c>
      <x:c r="G4" s="360" t="n">
        <x:v>2.2564922231163886</x:v>
      </x:c>
      <x:c r="H4" s="360" t="n">
        <x:v>2.4030315166825837</x:v>
      </x:c>
      <x:c r="I4" s="75" t="n">
        <x:v>2400</x:v>
      </x:c>
      <x:c r="J4" s="75" t="n">
        <x:v>2400</x:v>
      </x:c>
      <x:c r="K4" s="75" t="n">
        <x:v>2400</x:v>
      </x:c>
      <x:c r="L4" s="75" t="n">
        <x:v>2400</x:v>
      </x:c>
      <x:c r="M4" s="75" t="n">
        <x:v>2400</x:v>
      </x:c>
      <x:c r="N4" s="75" t="n">
        <x:v>2400</x:v>
      </x:c>
    </x:row>
    <x:row r="5">
      <x:c r="A5" s="12" t="n">
        <x:v>2016</x:v>
      </x:c>
      <x:c r="B5" s="12" t="str">
        <x:v>Bayern</x:v>
      </x:c>
      <x:c r="C5" s="12" t="str">
        <x:v>Broad observed</x:v>
      </x:c>
      <x:c r="D5" s="75" t="n">
        <x:v>2850.8</x:v>
      </x:c>
      <x:c r="E5" s="75" t="n">
        <x:v>1435.898</x:v>
      </x:c>
      <x:c r="F5" s="360" t="n">
        <x:v>1.898071010186028</x:v>
      </x:c>
      <x:c r="G5" s="360" t="n">
        <x:v>2.2564922231163886</x:v>
      </x:c>
      <x:c r="H5" s="360" t="n">
        <x:v>2.4030315166825837</x:v>
      </x:c>
      <x:c r="I5" s="75" t="n">
        <x:v>2850.8</x:v>
      </x:c>
      <x:c r="J5" s="75" t="n">
        <x:v>2850.8</x:v>
      </x:c>
      <x:c r="K5" s="75" t="n">
        <x:v>2850.8</x:v>
      </x:c>
      <x:c r="L5" s="75" t="n">
        <x:v>2850.8</x:v>
      </x:c>
      <x:c r="M5" s="75" t="n">
        <x:v>2850.8</x:v>
      </x:c>
      <x:c r="N5" s="75" t="n">
        <x:v>2850.8</x:v>
      </x:c>
    </x:row>
    <x:row r="6">
      <x:c r="A6" s="12" t="n">
        <x:v>2016</x:v>
      </x:c>
      <x:c r="B6" s="12" t="str">
        <x:v>Berlin</x:v>
      </x:c>
      <x:c r="C6" s="12" t="str">
        <x:v>Partial observed</x:v>
      </x:c>
      <x:c r="D6" s="75" t="n">
        <x:v>982.8</x:v>
      </x:c>
      <x:c r="E6" s="75" t="n">
        <x:v>953.375</x:v>
      </x:c>
      <x:c r="F6" s="360" t="n">
        <x:v>1.898071010186028</x:v>
      </x:c>
      <x:c r="G6" s="360" t="n">
        <x:v>2.2564922231163886</x:v>
      </x:c>
      <x:c r="H6" s="360" t="n">
        <x:v>2.4030315166825837</x:v>
      </x:c>
      <x:c r="I6" s="75" t="n">
        <x:v>982.8</x:v>
      </x:c>
      <x:c r="J6" s="75" t="n">
        <x:v>982.8</x:v>
      </x:c>
      <x:c r="K6" s="75" t="n">
        <x:v>982.8</x:v>
      </x:c>
      <x:c r="L6" s="75" t="n">
        <x:v>1809.5734493361044</x:v>
      </x:c>
      <x:c r="M6" s="75" t="n">
        <x:v>2151.283273213587</x:v>
      </x:c>
      <x:c r="N6" s="75" t="n">
        <x:v>2290.990172217258</x:v>
      </x:c>
    </x:row>
    <x:row r="7">
      <x:c r="A7" s="12" t="n">
        <x:v>2016</x:v>
      </x:c>
      <x:c r="B7" s="12" t="str">
        <x:v>Brandenburg</x:v>
      </x:c>
      <x:c r="C7" s="12" t="str">
        <x:v>Broad observed</x:v>
      </x:c>
      <x:c r="D7" s="75" t="n">
        <x:v>552.4</x:v>
      </x:c>
      <x:c r="E7" s="75" t="n">
        <x:v>234.681</x:v>
      </x:c>
      <x:c r="F7" s="360" t="n">
        <x:v>1.898071010186028</x:v>
      </x:c>
      <x:c r="G7" s="360" t="n">
        <x:v>2.2564922231163886</x:v>
      </x:c>
      <x:c r="H7" s="360" t="n">
        <x:v>2.4030315166825837</x:v>
      </x:c>
      <x:c r="I7" s="75" t="n">
        <x:v>552.4</x:v>
      </x:c>
      <x:c r="J7" s="75" t="n">
        <x:v>552.4</x:v>
      </x:c>
      <x:c r="K7" s="75" t="n">
        <x:v>552.4</x:v>
      </x:c>
      <x:c r="L7" s="75" t="n">
        <x:v>552.4</x:v>
      </x:c>
      <x:c r="M7" s="75" t="n">
        <x:v>552.4</x:v>
      </x:c>
      <x:c r="N7" s="75" t="n">
        <x:v>552.4</x:v>
      </x:c>
    </x:row>
    <x:row r="8">
      <x:c r="A8" s="12" t="n">
        <x:v>2016</x:v>
      </x:c>
      <x:c r="B8" s="12" t="str">
        <x:v>Bremen</x:v>
      </x:c>
      <x:c r="C8" s="12" t="str">
        <x:v>Broad observed</x:v>
      </x:c>
      <x:c r="D8" s="75" t="n">
        <x:v>387.079</x:v>
      </x:c>
      <x:c r="E8" s="75" t="n">
        <x:v>91.215</x:v>
      </x:c>
      <x:c r="F8" s="360" t="n">
        <x:v>1.898071010186028</x:v>
      </x:c>
      <x:c r="G8" s="360" t="n">
        <x:v>2.2564922231163886</x:v>
      </x:c>
      <x:c r="H8" s="360" t="n">
        <x:v>2.4030315166825837</x:v>
      </x:c>
      <x:c r="I8" s="75" t="n">
        <x:v>387.079</x:v>
      </x:c>
      <x:c r="J8" s="75" t="n">
        <x:v>387.079</x:v>
      </x:c>
      <x:c r="K8" s="75" t="n">
        <x:v>387.079</x:v>
      </x:c>
      <x:c r="L8" s="75" t="n">
        <x:v>387.079</x:v>
      </x:c>
      <x:c r="M8" s="75" t="n">
        <x:v>387.079</x:v>
      </x:c>
      <x:c r="N8" s="75" t="n">
        <x:v>387.079</x:v>
      </x:c>
    </x:row>
    <x:row r="9">
      <x:c r="A9" s="12" t="n">
        <x:v>2016</x:v>
      </x:c>
      <x:c r="B9" s="12" t="str">
        <x:v>Hamburg</x:v>
      </x:c>
      <x:c r="C9" s="12" t="str">
        <x:v>Broad observed</x:v>
      </x:c>
      <x:c r="D9" s="75" t="n">
        <x:v>900</x:v>
      </x:c>
      <x:c r="E9" s="75" t="n">
        <x:v>147.486</x:v>
      </x:c>
      <x:c r="F9" s="360" t="n">
        <x:v>1.898071010186028</x:v>
      </x:c>
      <x:c r="G9" s="360" t="n">
        <x:v>2.2564922231163886</x:v>
      </x:c>
      <x:c r="H9" s="360" t="n">
        <x:v>2.4030315166825837</x:v>
      </x:c>
      <x:c r="I9" s="75" t="n">
        <x:v>900</x:v>
      </x:c>
      <x:c r="J9" s="75" t="n">
        <x:v>900</x:v>
      </x:c>
      <x:c r="K9" s="75" t="n">
        <x:v>900</x:v>
      </x:c>
      <x:c r="L9" s="75" t="n">
        <x:v>900</x:v>
      </x:c>
      <x:c r="M9" s="75" t="n">
        <x:v>900</x:v>
      </x:c>
      <x:c r="N9" s="75" t="n">
        <x:v>900</x:v>
      </x:c>
    </x:row>
    <x:row r="10">
      <x:c r="A10" s="12" t="n">
        <x:v>2016</x:v>
      </x:c>
      <x:c r="B10" s="12" t="str">
        <x:v>Hessen</x:v>
      </x:c>
      <x:c r="C10" s="12" t="str">
        <x:v>Partial observed</x:v>
      </x:c>
      <x:c r="D10" s="75" t="n">
        <x:v>1627</x:v>
      </x:c>
      <x:c r="E10" s="75" t="n">
        <x:v>858.682</x:v>
      </x:c>
      <x:c r="F10" s="360" t="n">
        <x:v>1.898071010186028</x:v>
      </x:c>
      <x:c r="G10" s="360" t="n">
        <x:v>2.2564922231163886</x:v>
      </x:c>
      <x:c r="H10" s="360" t="n">
        <x:v>2.4030315166825837</x:v>
      </x:c>
      <x:c r="I10" s="75" t="n">
        <x:v>1627</x:v>
      </x:c>
      <x:c r="J10" s="75" t="n">
        <x:v>1627</x:v>
      </x:c>
      <x:c r="K10" s="75" t="n">
        <x:v>1627</x:v>
      </x:c>
      <x:c r="L10" s="75" t="n">
        <x:v>1629.839411168559</x:v>
      </x:c>
      <x:c r="M10" s="75" t="n">
        <x:v>1937.609255130027</x:v>
      </x:c>
      <x:c r="N10" s="75" t="n">
        <x:v>2063.4399088080345</x:v>
      </x:c>
    </x:row>
    <x:row r="11">
      <x:c r="A11" s="12" t="n">
        <x:v>2016</x:v>
      </x:c>
      <x:c r="B11" s="12" t="str">
        <x:v>Mecklenburg-Vorpommern</x:v>
      </x:c>
      <x:c r="C11" s="12" t="str">
        <x:v>Broad observed</x:v>
      </x:c>
      <x:c r="D11" s="75" t="n">
        <x:v>312</x:v>
      </x:c>
      <x:c r="E11" s="75" t="n">
        <x:v>129.836</x:v>
      </x:c>
      <x:c r="F11" s="360" t="n">
        <x:v>1.898071010186028</x:v>
      </x:c>
      <x:c r="G11" s="360" t="n">
        <x:v>2.2564922231163886</x:v>
      </x:c>
      <x:c r="H11" s="360" t="n">
        <x:v>2.4030315166825837</x:v>
      </x:c>
      <x:c r="I11" s="75" t="n">
        <x:v>312</x:v>
      </x:c>
      <x:c r="J11" s="75" t="n">
        <x:v>312</x:v>
      </x:c>
      <x:c r="K11" s="75" t="n">
        <x:v>312</x:v>
      </x:c>
      <x:c r="L11" s="75" t="n">
        <x:v>312</x:v>
      </x:c>
      <x:c r="M11" s="75" t="n">
        <x:v>312</x:v>
      </x:c>
      <x:c r="N11" s="75" t="n">
        <x:v>312</x:v>
      </x:c>
    </x:row>
    <x:row r="12">
      <x:c r="A12" s="12" t="n">
        <x:v>2016</x:v>
      </x:c>
      <x:c r="B12" s="12" t="str">
        <x:v>Niedersachsen</x:v>
      </x:c>
      <x:c r="C12" s="12" t="str">
        <x:v>Broad observed</x:v>
      </x:c>
      <x:c r="D12" s="75" t="n">
        <x:v>1650.6</x:v>
      </x:c>
      <x:c r="E12" s="75" t="n">
        <x:v>903.908</x:v>
      </x:c>
      <x:c r="F12" s="360" t="n">
        <x:v>1.898071010186028</x:v>
      </x:c>
      <x:c r="G12" s="360" t="n">
        <x:v>2.2564922231163886</x:v>
      </x:c>
      <x:c r="H12" s="360" t="n">
        <x:v>2.4030315166825837</x:v>
      </x:c>
      <x:c r="I12" s="75" t="n">
        <x:v>1650.6</x:v>
      </x:c>
      <x:c r="J12" s="75" t="n">
        <x:v>1650.6</x:v>
      </x:c>
      <x:c r="K12" s="75" t="n">
        <x:v>1650.6</x:v>
      </x:c>
      <x:c r="L12" s="75" t="n">
        <x:v>1650.6</x:v>
      </x:c>
      <x:c r="M12" s="75" t="n">
        <x:v>1650.6</x:v>
      </x:c>
      <x:c r="N12" s="75" t="n">
        <x:v>1650.6</x:v>
      </x:c>
    </x:row>
    <x:row r="13">
      <x:c r="A13" s="12" t="n">
        <x:v>2016</x:v>
      </x:c>
      <x:c r="B13" s="12" t="str">
        <x:v>Nordrhein-Westfalen</x:v>
      </x:c>
      <x:c r="C13" s="12" t="str">
        <x:v>Broad observed</x:v>
      </x:c>
      <x:c r="D13" s="75" t="n">
        <x:v>4452.7</x:v>
      </x:c>
      <x:c r="E13" s="75" t="n">
        <x:v>1973.284</x:v>
      </x:c>
      <x:c r="F13" s="360" t="n">
        <x:v>1.898071010186028</x:v>
      </x:c>
      <x:c r="G13" s="360" t="n">
        <x:v>2.2564922231163886</x:v>
      </x:c>
      <x:c r="H13" s="360" t="n">
        <x:v>2.4030315166825837</x:v>
      </x:c>
      <x:c r="I13" s="75" t="n">
        <x:v>4452.7</x:v>
      </x:c>
      <x:c r="J13" s="75" t="n">
        <x:v>4452.7</x:v>
      </x:c>
      <x:c r="K13" s="75" t="n">
        <x:v>4452.7</x:v>
      </x:c>
      <x:c r="L13" s="75" t="n">
        <x:v>4452.7</x:v>
      </x:c>
      <x:c r="M13" s="75" t="n">
        <x:v>4452.7</x:v>
      </x:c>
      <x:c r="N13" s="75" t="n">
        <x:v>4452.7</x:v>
      </x:c>
    </x:row>
    <x:row r="14">
      <x:c r="A14" s="12" t="n">
        <x:v>2016</x:v>
      </x:c>
      <x:c r="B14" s="12" t="str">
        <x:v>Rheinland-Pfalz</x:v>
      </x:c>
      <x:c r="C14" s="12" t="str">
        <x:v>Broad observed</x:v>
      </x:c>
      <x:c r="D14" s="75" t="n">
        <x:v>646.23849352</x:v>
      </x:c>
      <x:c r="E14" s="75" t="n">
        <x:v>343.504</x:v>
      </x:c>
      <x:c r="F14" s="360" t="n">
        <x:v>1.898071010186028</x:v>
      </x:c>
      <x:c r="G14" s="360" t="n">
        <x:v>2.2564922231163886</x:v>
      </x:c>
      <x:c r="H14" s="360" t="n">
        <x:v>2.4030315166825837</x:v>
      </x:c>
      <x:c r="I14" s="75" t="n">
        <x:v>646.23849352</x:v>
      </x:c>
      <x:c r="J14" s="75" t="n">
        <x:v>646.23849352</x:v>
      </x:c>
      <x:c r="K14" s="75" t="n">
        <x:v>646.23849352</x:v>
      </x:c>
      <x:c r="L14" s="75" t="n">
        <x:v>646.23849352</x:v>
      </x:c>
      <x:c r="M14" s="75" t="n">
        <x:v>646.23849352</x:v>
      </x:c>
      <x:c r="N14" s="75" t="n">
        <x:v>646.23849352</x:v>
      </x:c>
    </x:row>
    <x:row r="15">
      <x:c r="A15" s="12" t="n">
        <x:v>2016</x:v>
      </x:c>
      <x:c r="B15" s="12" t="str">
        <x:v>Saarland</x:v>
      </x:c>
      <x:c r="C15" s="12" t="str">
        <x:v>Pure fallback</x:v>
      </x:c>
      <x:c r="D15" s="75" t="n">
        <x:v>43.367</x:v>
      </x:c>
      <x:c r="E15" s="75" t="n">
        <x:v>43.367</x:v>
      </x:c>
      <x:c r="F15" s="360" t="n">
        <x:v>1.898071010186028</x:v>
      </x:c>
      <x:c r="G15" s="360" t="n">
        <x:v>2.2564922231163886</x:v>
      </x:c>
      <x:c r="H15" s="360" t="n">
        <x:v>2.4030315166825837</x:v>
      </x:c>
      <x:c r="I15" s="75" t="n">
        <x:v>82.31364549873747</x:v>
      </x:c>
      <x:c r="J15" s="75" t="n">
        <x:v>97.85729823988842</x:v>
      </x:c>
      <x:c r="K15" s="75" t="n">
        <x:v>104.2122677839736</x:v>
      </x:c>
      <x:c r="L15" s="75" t="n">
        <x:v>82.31364549873747</x:v>
      </x:c>
      <x:c r="M15" s="75" t="n">
        <x:v>97.85729823988842</x:v>
      </x:c>
      <x:c r="N15" s="75" t="n">
        <x:v>104.2122677839736</x:v>
      </x:c>
    </x:row>
    <x:row r="16">
      <x:c r="A16" s="12" t="n">
        <x:v>2016</x:v>
      </x:c>
      <x:c r="B16" s="12" t="str">
        <x:v>Sachsen</x:v>
      </x:c>
      <x:c r="C16" s="12" t="str">
        <x:v>Broad observed</x:v>
      </x:c>
      <x:c r="D16" s="75" t="n">
        <x:v>916</x:v>
      </x:c>
      <x:c r="E16" s="75" t="n">
        <x:v>560.901</x:v>
      </x:c>
      <x:c r="F16" s="360" t="n">
        <x:v>1.898071010186028</x:v>
      </x:c>
      <x:c r="G16" s="360" t="n">
        <x:v>2.2564922231163886</x:v>
      </x:c>
      <x:c r="H16" s="360" t="n">
        <x:v>2.4030315166825837</x:v>
      </x:c>
      <x:c r="I16" s="75" t="n">
        <x:v>916</x:v>
      </x:c>
      <x:c r="J16" s="75" t="n">
        <x:v>916</x:v>
      </x:c>
      <x:c r="K16" s="75" t="n">
        <x:v>916</x:v>
      </x:c>
      <x:c r="L16" s="75" t="n">
        <x:v>916</x:v>
      </x:c>
      <x:c r="M16" s="75" t="n">
        <x:v>916</x:v>
      </x:c>
      <x:c r="N16" s="75" t="n">
        <x:v>916</x:v>
      </x:c>
    </x:row>
    <x:row r="17">
      <x:c r="A17" s="12" t="n">
        <x:v>2016</x:v>
      </x:c>
      <x:c r="B17" s="12" t="str">
        <x:v>Sachsen-Anhalt</x:v>
      </x:c>
      <x:c r="C17" s="12" t="str">
        <x:v>Broad observed</x:v>
      </x:c>
      <x:c r="D17" s="75" t="n">
        <x:v>427</x:v>
      </x:c>
      <x:c r="E17" s="75" t="n">
        <x:v>181.184</x:v>
      </x:c>
      <x:c r="F17" s="360" t="n">
        <x:v>1.898071010186028</x:v>
      </x:c>
      <x:c r="G17" s="360" t="n">
        <x:v>2.2564922231163886</x:v>
      </x:c>
      <x:c r="H17" s="360" t="n">
        <x:v>2.4030315166825837</x:v>
      </x:c>
      <x:c r="I17" s="75" t="n">
        <x:v>427</x:v>
      </x:c>
      <x:c r="J17" s="75" t="n">
        <x:v>427</x:v>
      </x:c>
      <x:c r="K17" s="75" t="n">
        <x:v>427</x:v>
      </x:c>
      <x:c r="L17" s="75" t="n">
        <x:v>427</x:v>
      </x:c>
      <x:c r="M17" s="75" t="n">
        <x:v>427</x:v>
      </x:c>
      <x:c r="N17" s="75" t="n">
        <x:v>427</x:v>
      </x:c>
    </x:row>
    <x:row r="18">
      <x:c r="A18" s="12" t="n">
        <x:v>2016</x:v>
      </x:c>
      <x:c r="B18" s="12" t="str">
        <x:v>Schleswig-Holstein</x:v>
      </x:c>
      <x:c r="C18" s="12" t="str">
        <x:v>Broad observed</x:v>
      </x:c>
      <x:c r="D18" s="75" t="n">
        <x:v>785</x:v>
      </x:c>
      <x:c r="E18" s="75" t="n">
        <x:v>381.648</x:v>
      </x:c>
      <x:c r="F18" s="360" t="n">
        <x:v>1.898071010186028</x:v>
      </x:c>
      <x:c r="G18" s="360" t="n">
        <x:v>2.2564922231163886</x:v>
      </x:c>
      <x:c r="H18" s="360" t="n">
        <x:v>2.4030315166825837</x:v>
      </x:c>
      <x:c r="I18" s="75" t="n">
        <x:v>785</x:v>
      </x:c>
      <x:c r="J18" s="75" t="n">
        <x:v>785</x:v>
      </x:c>
      <x:c r="K18" s="75" t="n">
        <x:v>785</x:v>
      </x:c>
      <x:c r="L18" s="75" t="n">
        <x:v>785</x:v>
      </x:c>
      <x:c r="M18" s="75" t="n">
        <x:v>785</x:v>
      </x:c>
      <x:c r="N18" s="75" t="n">
        <x:v>785</x:v>
      </x:c>
    </x:row>
    <x:row r="19">
      <x:c r="A19" s="12" t="n">
        <x:v>2016</x:v>
      </x:c>
      <x:c r="B19" s="12" t="str">
        <x:v>Thüringen</x:v>
      </x:c>
      <x:c r="C19" s="12" t="str">
        <x:v>Broad observed</x:v>
      </x:c>
      <x:c r="D19" s="75" t="n">
        <x:v>331.5</x:v>
      </x:c>
      <x:c r="E19" s="75" t="n">
        <x:v>174.651</x:v>
      </x:c>
      <x:c r="F19" s="360" t="n">
        <x:v>1.898071010186028</x:v>
      </x:c>
      <x:c r="G19" s="360" t="n">
        <x:v>2.2564922231163886</x:v>
      </x:c>
      <x:c r="H19" s="360" t="n">
        <x:v>2.4030315166825837</x:v>
      </x:c>
      <x:c r="I19" s="75" t="n">
        <x:v>331.5</x:v>
      </x:c>
      <x:c r="J19" s="75" t="n">
        <x:v>331.5</x:v>
      </x:c>
      <x:c r="K19" s="75" t="n">
        <x:v>331.5</x:v>
      </x:c>
      <x:c r="L19" s="75" t="n">
        <x:v>331.5</x:v>
      </x:c>
      <x:c r="M19" s="75" t="n">
        <x:v>331.5</x:v>
      </x:c>
      <x:c r="N19" s="75" t="n">
        <x:v>331.5</x:v>
      </x:c>
    </x:row>
    <x:row r="20">
      <x:c r="A20" s="12" t="n">
        <x:v>2017</x:v>
      </x:c>
      <x:c r="B20" s="12" t="str">
        <x:v>Baden-Württemberg</x:v>
      </x:c>
      <x:c r="C20" s="12" t="str">
        <x:v>Pure fallback</x:v>
      </x:c>
      <x:c r="D20" s="75" t="n">
        <x:v>483.713</x:v>
      </x:c>
      <x:c r="E20" s="75" t="n">
        <x:v>483.713</x:v>
      </x:c>
      <x:c r="F20" s="360" t="n">
        <x:v>2.461348409768807</x:v>
      </x:c>
      <x:c r="G20" s="360" t="n">
        <x:v>2.5927950086102807</x:v>
      </x:c>
      <x:c r="H20" s="360" t="n">
        <x:v>2.912890341023342</x:v>
      </x:c>
      <x:c r="I20" s="75" t="n">
        <x:v>1190.586223334499</x:v>
      </x:c>
      <x:c r="J20" s="75" t="n">
        <x:v>1254.1686519999048</x:v>
      </x:c>
      <x:c r="K20" s="75" t="n">
        <x:v>1409.002925527424</x:v>
      </x:c>
      <x:c r="L20" s="75" t="n">
        <x:v>1190.586223334499</x:v>
      </x:c>
      <x:c r="M20" s="75" t="n">
        <x:v>1254.1686519999048</x:v>
      </x:c>
      <x:c r="N20" s="75" t="n">
        <x:v>1409.002925527424</x:v>
      </x:c>
    </x:row>
    <x:row r="21">
      <x:c r="A21" s="12" t="n">
        <x:v>2017</x:v>
      </x:c>
      <x:c r="B21" s="12" t="str">
        <x:v>Bayern</x:v>
      </x:c>
      <x:c r="C21" s="12" t="str">
        <x:v>Pure fallback</x:v>
      </x:c>
      <x:c r="D21" s="75" t="n">
        <x:v>934.526</x:v>
      </x:c>
      <x:c r="E21" s="75" t="n">
        <x:v>934.526</x:v>
      </x:c>
      <x:c r="F21" s="360" t="n">
        <x:v>2.461348409768807</x:v>
      </x:c>
      <x:c r="G21" s="360" t="n">
        <x:v>2.5927950086102807</x:v>
      </x:c>
      <x:c r="H21" s="360" t="n">
        <x:v>2.912890341023342</x:v>
      </x:c>
      <x:c r="I21" s="75" t="n">
        <x:v>2300.194083987604</x:v>
      </x:c>
      <x:c r="J21" s="75" t="n">
        <x:v>2423.034348216531</x:v>
      </x:c>
      <x:c r="K21" s="75" t="n">
        <x:v>2722.1717588351794</x:v>
      </x:c>
      <x:c r="L21" s="75" t="n">
        <x:v>2300.194083987604</x:v>
      </x:c>
      <x:c r="M21" s="75" t="n">
        <x:v>2423.034348216531</x:v>
      </x:c>
      <x:c r="N21" s="75" t="n">
        <x:v>2722.1717588351794</x:v>
      </x:c>
    </x:row>
    <x:row r="22">
      <x:c r="A22" s="12" t="n">
        <x:v>2017</x:v>
      </x:c>
      <x:c r="B22" s="12" t="str">
        <x:v>Berlin</x:v>
      </x:c>
      <x:c r="C22" s="12" t="str">
        <x:v>Partial observed</x:v>
      </x:c>
      <x:c r="D22" s="75" t="n">
        <x:v>966.8</x:v>
      </x:c>
      <x:c r="E22" s="75" t="n">
        <x:v>457.488</x:v>
      </x:c>
      <x:c r="F22" s="360" t="n">
        <x:v>2.461348409768807</x:v>
      </x:c>
      <x:c r="G22" s="360" t="n">
        <x:v>2.5927950086102807</x:v>
      </x:c>
      <x:c r="H22" s="360" t="n">
        <x:v>2.912890341023342</x:v>
      </x:c>
      <x:c r="I22" s="75" t="n">
        <x:v>966.8</x:v>
      </x:c>
      <x:c r="J22" s="75" t="n">
        <x:v>966.8</x:v>
      </x:c>
      <x:c r="K22" s="75" t="n">
        <x:v>966.8</x:v>
      </x:c>
      <x:c r="L22" s="75" t="n">
        <x:v>1126.037361288312</x:v>
      </x:c>
      <x:c r="M22" s="75" t="n">
        <x:v>1186.1726028991002</x:v>
      </x:c>
      <x:c r="N22" s="75" t="n">
        <x:v>1332.6123763340868</x:v>
      </x:c>
    </x:row>
    <x:row r="23">
      <x:c r="A23" s="12" t="n">
        <x:v>2017</x:v>
      </x:c>
      <x:c r="B23" s="12" t="str">
        <x:v>Brandenburg</x:v>
      </x:c>
      <x:c r="C23" s="12" t="str">
        <x:v>Broad observed</x:v>
      </x:c>
      <x:c r="D23" s="75" t="n">
        <x:v>474.1</x:v>
      </x:c>
      <x:c r="E23" s="75" t="n">
        <x:v>191.638</x:v>
      </x:c>
      <x:c r="F23" s="360" t="n">
        <x:v>2.461348409768807</x:v>
      </x:c>
      <x:c r="G23" s="360" t="n">
        <x:v>2.5927950086102807</x:v>
      </x:c>
      <x:c r="H23" s="360" t="n">
        <x:v>2.912890341023342</x:v>
      </x:c>
      <x:c r="I23" s="75" t="n">
        <x:v>474.1</x:v>
      </x:c>
      <x:c r="J23" s="75" t="n">
        <x:v>474.1</x:v>
      </x:c>
      <x:c r="K23" s="75" t="n">
        <x:v>474.1</x:v>
      </x:c>
      <x:c r="L23" s="75" t="n">
        <x:v>474.1</x:v>
      </x:c>
      <x:c r="M23" s="75" t="n">
        <x:v>474.1</x:v>
      </x:c>
      <x:c r="N23" s="75" t="n">
        <x:v>474.1</x:v>
      </x:c>
    </x:row>
    <x:row r="24">
      <x:c r="A24" s="12" t="n">
        <x:v>2017</x:v>
      </x:c>
      <x:c r="B24" s="12" t="str">
        <x:v>Bremen</x:v>
      </x:c>
      <x:c r="C24" s="12" t="str">
        <x:v>Broad observed</x:v>
      </x:c>
      <x:c r="D24" s="75" t="n">
        <x:v>346.964</x:v>
      </x:c>
      <x:c r="E24" s="75" t="n">
        <x:v>45.819</x:v>
      </x:c>
      <x:c r="F24" s="360" t="n">
        <x:v>2.461348409768807</x:v>
      </x:c>
      <x:c r="G24" s="360" t="n">
        <x:v>2.5927950086102807</x:v>
      </x:c>
      <x:c r="H24" s="360" t="n">
        <x:v>2.912890341023342</x:v>
      </x:c>
      <x:c r="I24" s="75" t="n">
        <x:v>346.964</x:v>
      </x:c>
      <x:c r="J24" s="75" t="n">
        <x:v>346.964</x:v>
      </x:c>
      <x:c r="K24" s="75" t="n">
        <x:v>346.964</x:v>
      </x:c>
      <x:c r="L24" s="75" t="n">
        <x:v>346.964</x:v>
      </x:c>
      <x:c r="M24" s="75" t="n">
        <x:v>346.964</x:v>
      </x:c>
      <x:c r="N24" s="75" t="n">
        <x:v>346.964</x:v>
      </x:c>
    </x:row>
    <x:row r="25">
      <x:c r="A25" s="12" t="n">
        <x:v>2017</x:v>
      </x:c>
      <x:c r="B25" s="12" t="str">
        <x:v>Hamburg</x:v>
      </x:c>
      <x:c r="C25" s="12" t="str">
        <x:v>Broad observed</x:v>
      </x:c>
      <x:c r="D25" s="75" t="n">
        <x:v>779</x:v>
      </x:c>
      <x:c r="E25" s="75" t="n">
        <x:v>107.88</x:v>
      </x:c>
      <x:c r="F25" s="360" t="n">
        <x:v>2.461348409768807</x:v>
      </x:c>
      <x:c r="G25" s="360" t="n">
        <x:v>2.5927950086102807</x:v>
      </x:c>
      <x:c r="H25" s="360" t="n">
        <x:v>2.912890341023342</x:v>
      </x:c>
      <x:c r="I25" s="75" t="n">
        <x:v>779</x:v>
      </x:c>
      <x:c r="J25" s="75" t="n">
        <x:v>779</x:v>
      </x:c>
      <x:c r="K25" s="75" t="n">
        <x:v>779</x:v>
      </x:c>
      <x:c r="L25" s="75" t="n">
        <x:v>779</x:v>
      </x:c>
      <x:c r="M25" s="75" t="n">
        <x:v>779</x:v>
      </x:c>
      <x:c r="N25" s="75" t="n">
        <x:v>779</x:v>
      </x:c>
    </x:row>
    <x:row r="26">
      <x:c r="A26" s="12" t="n">
        <x:v>2017</x:v>
      </x:c>
      <x:c r="B26" s="12" t="str">
        <x:v>Hessen</x:v>
      </x:c>
      <x:c r="C26" s="12" t="str">
        <x:v>Partial observed</x:v>
      </x:c>
      <x:c r="D26" s="75" t="n">
        <x:v>1322</x:v>
      </x:c>
      <x:c r="E26" s="75" t="n">
        <x:v>581.864</x:v>
      </x:c>
      <x:c r="F26" s="360" t="n">
        <x:v>2.461348409768807</x:v>
      </x:c>
      <x:c r="G26" s="360" t="n">
        <x:v>2.5927950086102807</x:v>
      </x:c>
      <x:c r="H26" s="360" t="n">
        <x:v>2.912890341023342</x:v>
      </x:c>
      <x:c r="I26" s="75" t="n">
        <x:v>1322</x:v>
      </x:c>
      <x:c r="J26" s="75" t="n">
        <x:v>1322</x:v>
      </x:c>
      <x:c r="K26" s="75" t="n">
        <x:v>1322</x:v>
      </x:c>
      <x:c r="L26" s="75" t="n">
        <x:v>1432.170031101717</x:v>
      </x:c>
      <x:c r="M26" s="75" t="n">
        <x:v>1508.6540748900125</x:v>
      </x:c>
      <x:c r="N26" s="75" t="n">
        <x:v>1694.906025389206</x:v>
      </x:c>
    </x:row>
    <x:row r="27">
      <x:c r="A27" s="12" t="n">
        <x:v>2017</x:v>
      </x:c>
      <x:c r="B27" s="12" t="str">
        <x:v>Mecklenburg-Vorpommern</x:v>
      </x:c>
      <x:c r="C27" s="12" t="str">
        <x:v>Broad observed</x:v>
      </x:c>
      <x:c r="D27" s="75" t="n">
        <x:v>234</x:v>
      </x:c>
      <x:c r="E27" s="75" t="n">
        <x:v>78.856</x:v>
      </x:c>
      <x:c r="F27" s="360" t="n">
        <x:v>2.461348409768807</x:v>
      </x:c>
      <x:c r="G27" s="360" t="n">
        <x:v>2.5927950086102807</x:v>
      </x:c>
      <x:c r="H27" s="360" t="n">
        <x:v>2.912890341023342</x:v>
      </x:c>
      <x:c r="I27" s="75" t="n">
        <x:v>234</x:v>
      </x:c>
      <x:c r="J27" s="75" t="n">
        <x:v>234</x:v>
      </x:c>
      <x:c r="K27" s="75" t="n">
        <x:v>234</x:v>
      </x:c>
      <x:c r="L27" s="75" t="n">
        <x:v>234</x:v>
      </x:c>
      <x:c r="M27" s="75" t="n">
        <x:v>234</x:v>
      </x:c>
      <x:c r="N27" s="75" t="n">
        <x:v>234</x:v>
      </x:c>
    </x:row>
    <x:row r="28">
      <x:c r="A28" s="12" t="n">
        <x:v>2017</x:v>
      </x:c>
      <x:c r="B28" s="12" t="str">
        <x:v>Niedersachsen</x:v>
      </x:c>
      <x:c r="C28" s="12" t="str">
        <x:v>Broad observed</x:v>
      </x:c>
      <x:c r="D28" s="75" t="n">
        <x:v>1309.9</x:v>
      </x:c>
      <x:c r="E28" s="75" t="n">
        <x:v>576.012</x:v>
      </x:c>
      <x:c r="F28" s="360" t="n">
        <x:v>2.461348409768807</x:v>
      </x:c>
      <x:c r="G28" s="360" t="n">
        <x:v>2.5927950086102807</x:v>
      </x:c>
      <x:c r="H28" s="360" t="n">
        <x:v>2.912890341023342</x:v>
      </x:c>
      <x:c r="I28" s="75" t="n">
        <x:v>1309.9</x:v>
      </x:c>
      <x:c r="J28" s="75" t="n">
        <x:v>1309.9</x:v>
      </x:c>
      <x:c r="K28" s="75" t="n">
        <x:v>1309.9</x:v>
      </x:c>
      <x:c r="L28" s="75" t="n">
        <x:v>1309.9</x:v>
      </x:c>
      <x:c r="M28" s="75" t="n">
        <x:v>1309.9</x:v>
      </x:c>
      <x:c r="N28" s="75" t="n">
        <x:v>1309.9</x:v>
      </x:c>
    </x:row>
    <x:row r="29">
      <x:c r="A29" s="12" t="n">
        <x:v>2017</x:v>
      </x:c>
      <x:c r="B29" s="12" t="str">
        <x:v>Nordrhein-Westfalen</x:v>
      </x:c>
      <x:c r="C29" s="12" t="str">
        <x:v>Broad observed</x:v>
      </x:c>
      <x:c r="D29" s="75" t="n">
        <x:v>3114.7</x:v>
      </x:c>
      <x:c r="E29" s="75" t="n">
        <x:v>1216.671</x:v>
      </x:c>
      <x:c r="F29" s="360" t="n">
        <x:v>2.461348409768807</x:v>
      </x:c>
      <x:c r="G29" s="360" t="n">
        <x:v>2.5927950086102807</x:v>
      </x:c>
      <x:c r="H29" s="360" t="n">
        <x:v>2.912890341023342</x:v>
      </x:c>
      <x:c r="I29" s="75" t="n">
        <x:v>3114.7</x:v>
      </x:c>
      <x:c r="J29" s="75" t="n">
        <x:v>3114.7</x:v>
      </x:c>
      <x:c r="K29" s="75" t="n">
        <x:v>3114.7</x:v>
      </x:c>
      <x:c r="L29" s="75" t="n">
        <x:v>3114.7</x:v>
      </x:c>
      <x:c r="M29" s="75" t="n">
        <x:v>3114.7</x:v>
      </x:c>
      <x:c r="N29" s="75" t="n">
        <x:v>3114.7</x:v>
      </x:c>
    </x:row>
    <x:row r="30">
      <x:c r="A30" s="12" t="n">
        <x:v>2017</x:v>
      </x:c>
      <x:c r="B30" s="12" t="str">
        <x:v>Rheinland-Pfalz</x:v>
      </x:c>
      <x:c r="C30" s="12" t="str">
        <x:v>Broad observed</x:v>
      </x:c>
      <x:c r="D30" s="75" t="n">
        <x:v>523.96238652</x:v>
      </x:c>
      <x:c r="E30" s="75" t="n">
        <x:v>202.084</x:v>
      </x:c>
      <x:c r="F30" s="360" t="n">
        <x:v>2.461348409768807</x:v>
      </x:c>
      <x:c r="G30" s="360" t="n">
        <x:v>2.5927950086102807</x:v>
      </x:c>
      <x:c r="H30" s="360" t="n">
        <x:v>2.912890341023342</x:v>
      </x:c>
      <x:c r="I30" s="75" t="n">
        <x:v>523.96238652</x:v>
      </x:c>
      <x:c r="J30" s="75" t="n">
        <x:v>523.96238652</x:v>
      </x:c>
      <x:c r="K30" s="75" t="n">
        <x:v>523.96238652</x:v>
      </x:c>
      <x:c r="L30" s="75" t="n">
        <x:v>523.96238652</x:v>
      </x:c>
      <x:c r="M30" s="75" t="n">
        <x:v>523.96238652</x:v>
      </x:c>
      <x:c r="N30" s="75" t="n">
        <x:v>523.96238652</x:v>
      </x:c>
    </x:row>
    <x:row r="31">
      <x:c r="A31" s="12" t="n">
        <x:v>2017</x:v>
      </x:c>
      <x:c r="B31" s="12" t="str">
        <x:v>Saarland</x:v>
      </x:c>
      <x:c r="C31" s="12" t="str">
        <x:v>Pure fallback</x:v>
      </x:c>
      <x:c r="D31" s="75" t="n">
        <x:v>13.47</x:v>
      </x:c>
      <x:c r="E31" s="75" t="n">
        <x:v>13.47</x:v>
      </x:c>
      <x:c r="F31" s="360" t="n">
        <x:v>2.461348409768807</x:v>
      </x:c>
      <x:c r="G31" s="360" t="n">
        <x:v>2.5927950086102807</x:v>
      </x:c>
      <x:c r="H31" s="360" t="n">
        <x:v>2.912890341023342</x:v>
      </x:c>
      <x:c r="I31" s="75" t="n">
        <x:v>33.154363079585835</x:v>
      </x:c>
      <x:c r="J31" s="75" t="n">
        <x:v>34.92494876598048</x:v>
      </x:c>
      <x:c r="K31" s="75" t="n">
        <x:v>39.23663289358442</x:v>
      </x:c>
      <x:c r="L31" s="75" t="n">
        <x:v>33.154363079585835</x:v>
      </x:c>
      <x:c r="M31" s="75" t="n">
        <x:v>34.92494876598048</x:v>
      </x:c>
      <x:c r="N31" s="75" t="n">
        <x:v>39.23663289358442</x:v>
      </x:c>
    </x:row>
    <x:row r="32">
      <x:c r="A32" s="12" t="n">
        <x:v>2017</x:v>
      </x:c>
      <x:c r="B32" s="12" t="str">
        <x:v>Sachsen</x:v>
      </x:c>
      <x:c r="C32" s="12" t="str">
        <x:v>Broad observed</x:v>
      </x:c>
      <x:c r="D32" s="75" t="n">
        <x:v>674</x:v>
      </x:c>
      <x:c r="E32" s="75" t="n">
        <x:v>335.448</x:v>
      </x:c>
      <x:c r="F32" s="360" t="n">
        <x:v>2.461348409768807</x:v>
      </x:c>
      <x:c r="G32" s="360" t="n">
        <x:v>2.5927950086102807</x:v>
      </x:c>
      <x:c r="H32" s="360" t="n">
        <x:v>2.912890341023342</x:v>
      </x:c>
      <x:c r="I32" s="75" t="n">
        <x:v>674</x:v>
      </x:c>
      <x:c r="J32" s="75" t="n">
        <x:v>674</x:v>
      </x:c>
      <x:c r="K32" s="75" t="n">
        <x:v>674</x:v>
      </x:c>
      <x:c r="L32" s="75" t="n">
        <x:v>674</x:v>
      </x:c>
      <x:c r="M32" s="75" t="n">
        <x:v>674</x:v>
      </x:c>
      <x:c r="N32" s="75" t="n">
        <x:v>674</x:v>
      </x:c>
    </x:row>
    <x:row r="33">
      <x:c r="A33" s="12" t="n">
        <x:v>2017</x:v>
      </x:c>
      <x:c r="B33" s="12" t="str">
        <x:v>Sachsen-Anhalt</x:v>
      </x:c>
      <x:c r="C33" s="12" t="str">
        <x:v>Broad observed</x:v>
      </x:c>
      <x:c r="D33" s="75" t="n">
        <x:v>285</x:v>
      </x:c>
      <x:c r="E33" s="75" t="n">
        <x:v>99.708</x:v>
      </x:c>
      <x:c r="F33" s="360" t="n">
        <x:v>2.461348409768807</x:v>
      </x:c>
      <x:c r="G33" s="360" t="n">
        <x:v>2.5927950086102807</x:v>
      </x:c>
      <x:c r="H33" s="360" t="n">
        <x:v>2.912890341023342</x:v>
      </x:c>
      <x:c r="I33" s="75" t="n">
        <x:v>285</x:v>
      </x:c>
      <x:c r="J33" s="75" t="n">
        <x:v>285</x:v>
      </x:c>
      <x:c r="K33" s="75" t="n">
        <x:v>285</x:v>
      </x:c>
      <x:c r="L33" s="75" t="n">
        <x:v>285</x:v>
      </x:c>
      <x:c r="M33" s="75" t="n">
        <x:v>285</x:v>
      </x:c>
      <x:c r="N33" s="75" t="n">
        <x:v>285</x:v>
      </x:c>
    </x:row>
    <x:row r="34">
      <x:c r="A34" s="12" t="n">
        <x:v>2017</x:v>
      </x:c>
      <x:c r="B34" s="12" t="str">
        <x:v>Schleswig-Holstein</x:v>
      </x:c>
      <x:c r="C34" s="12" t="str">
        <x:v>Broad observed</x:v>
      </x:c>
      <x:c r="D34" s="75" t="n">
        <x:v>541</x:v>
      </x:c>
      <x:c r="E34" s="75" t="n">
        <x:v>220.928</x:v>
      </x:c>
      <x:c r="F34" s="360" t="n">
        <x:v>2.461348409768807</x:v>
      </x:c>
      <x:c r="G34" s="360" t="n">
        <x:v>2.5927950086102807</x:v>
      </x:c>
      <x:c r="H34" s="360" t="n">
        <x:v>2.912890341023342</x:v>
      </x:c>
      <x:c r="I34" s="75" t="n">
        <x:v>541</x:v>
      </x:c>
      <x:c r="J34" s="75" t="n">
        <x:v>541</x:v>
      </x:c>
      <x:c r="K34" s="75" t="n">
        <x:v>541</x:v>
      </x:c>
      <x:c r="L34" s="75" t="n">
        <x:v>541</x:v>
      </x:c>
      <x:c r="M34" s="75" t="n">
        <x:v>541</x:v>
      </x:c>
      <x:c r="N34" s="75" t="n">
        <x:v>541</x:v>
      </x:c>
    </x:row>
    <x:row r="35">
      <x:c r="A35" s="12" t="n">
        <x:v>2017</x:v>
      </x:c>
      <x:c r="B35" s="12" t="str">
        <x:v>Thüringen</x:v>
      </x:c>
      <x:c r="C35" s="12" t="str">
        <x:v>Broad observed</x:v>
      </x:c>
      <x:c r="D35" s="75" t="n">
        <x:v>229.4</x:v>
      </x:c>
      <x:c r="E35" s="75" t="n">
        <x:v>83.412</x:v>
      </x:c>
      <x:c r="F35" s="360" t="n">
        <x:v>2.461348409768807</x:v>
      </x:c>
      <x:c r="G35" s="360" t="n">
        <x:v>2.5927950086102807</x:v>
      </x:c>
      <x:c r="H35" s="360" t="n">
        <x:v>2.912890341023342</x:v>
      </x:c>
      <x:c r="I35" s="75" t="n">
        <x:v>229.4</x:v>
      </x:c>
      <x:c r="J35" s="75" t="n">
        <x:v>229.4</x:v>
      </x:c>
      <x:c r="K35" s="75" t="n">
        <x:v>229.4</x:v>
      </x:c>
      <x:c r="L35" s="75" t="n">
        <x:v>229.4</x:v>
      </x:c>
      <x:c r="M35" s="75" t="n">
        <x:v>229.4</x:v>
      </x:c>
      <x:c r="N35" s="75" t="n">
        <x:v>229.4</x:v>
      </x:c>
    </x:row>
    <x:row r="36">
      <x:c r="A36" s="12" t="n">
        <x:v>2018</x:v>
      </x:c>
      <x:c r="B36" s="12" t="str">
        <x:v>Baden-Württemberg</x:v>
      </x:c>
      <x:c r="C36" s="12" t="str">
        <x:v>Pure fallback</x:v>
      </x:c>
      <x:c r="D36" s="75" t="n">
        <x:v>396.544</x:v>
      </x:c>
      <x:c r="E36" s="75" t="n">
        <x:v>396.544</x:v>
      </x:c>
      <x:c r="F36" s="360" t="n">
        <x:v>2.497435140033935</x:v>
      </x:c>
      <x:c r="G36" s="360" t="n">
        <x:v>2.8189673449072585</x:v>
      </x:c>
      <x:c r="H36" s="360" t="n">
        <x:v>3.2052322346689897</x:v>
      </x:c>
      <x:c r="I36" s="75" t="n">
        <x:v>990.3429201696167</x:v>
      </x:c>
      <x:c r="J36" s="75" t="n">
        <x:v>1117.844586818904</x:v>
      </x:c>
      <x:c r="K36" s="75" t="n">
        <x:v>1271.0156112645798</x:v>
      </x:c>
      <x:c r="L36" s="75" t="n">
        <x:v>990.3429201696167</x:v>
      </x:c>
      <x:c r="M36" s="75" t="n">
        <x:v>1117.844586818904</x:v>
      </x:c>
      <x:c r="N36" s="75" t="n">
        <x:v>1271.0156112645798</x:v>
      </x:c>
    </x:row>
    <x:row r="37">
      <x:c r="A37" s="12" t="n">
        <x:v>2018</x:v>
      </x:c>
      <x:c r="B37" s="12" t="str">
        <x:v>Bayern</x:v>
      </x:c>
      <x:c r="C37" s="12" t="str">
        <x:v>Pure fallback</x:v>
      </x:c>
      <x:c r="D37" s="75" t="n">
        <x:v>897.139</x:v>
      </x:c>
      <x:c r="E37" s="75" t="n">
        <x:v>897.139</x:v>
      </x:c>
      <x:c r="F37" s="360" t="n">
        <x:v>2.497435140033935</x:v>
      </x:c>
      <x:c r="G37" s="360" t="n">
        <x:v>2.8189673449072585</x:v>
      </x:c>
      <x:c r="H37" s="360" t="n">
        <x:v>3.2052322346689897</x:v>
      </x:c>
      <x:c r="I37" s="75" t="n">
        <x:v>2240.5464640949044</x:v>
      </x:c>
      <x:c r="J37" s="75" t="n">
        <x:v>2529.005544842753</x:v>
      </x:c>
      <x:c r="K37" s="75" t="n">
        <x:v>2875.5388417787026</x:v>
      </x:c>
      <x:c r="L37" s="75" t="n">
        <x:v>2240.5464640949044</x:v>
      </x:c>
      <x:c r="M37" s="75" t="n">
        <x:v>2529.005544842753</x:v>
      </x:c>
      <x:c r="N37" s="75" t="n">
        <x:v>2875.5388417787026</x:v>
      </x:c>
    </x:row>
    <x:row r="38">
      <x:c r="A38" s="12" t="n">
        <x:v>2018</x:v>
      </x:c>
      <x:c r="B38" s="12" t="str">
        <x:v>Berlin</x:v>
      </x:c>
      <x:c r="C38" s="12" t="str">
        <x:v>Partial observed</x:v>
      </x:c>
      <x:c r="D38" s="75" t="n">
        <x:v>673.4</x:v>
      </x:c>
      <x:c r="E38" s="75" t="n">
        <x:v>423.856</x:v>
      </x:c>
      <x:c r="F38" s="360" t="n">
        <x:v>2.497435140033935</x:v>
      </x:c>
      <x:c r="G38" s="360" t="n">
        <x:v>2.8189673449072585</x:v>
      </x:c>
      <x:c r="H38" s="360" t="n">
        <x:v>3.2052322346689897</x:v>
      </x:c>
      <x:c r="I38" s="75" t="n">
        <x:v>673.4</x:v>
      </x:c>
      <x:c r="J38" s="75" t="n">
        <x:v>673.4</x:v>
      </x:c>
      <x:c r="K38" s="75" t="n">
        <x:v>673.4</x:v>
      </x:c>
      <x:c r="L38" s="75" t="n">
        <x:v>1058.5528687142235</x:v>
      </x:c>
      <x:c r="M38" s="75" t="n">
        <x:v>1194.8362229430109</x:v>
      </x:c>
      <x:c r="N38" s="75" t="n">
        <x:v>1358.5569140578593</x:v>
      </x:c>
    </x:row>
    <x:row r="39">
      <x:c r="A39" s="12" t="n">
        <x:v>2018</x:v>
      </x:c>
      <x:c r="B39" s="12" t="str">
        <x:v>Brandenburg</x:v>
      </x:c>
      <x:c r="C39" s="12" t="str">
        <x:v>Broad observed</x:v>
      </x:c>
      <x:c r="D39" s="75" t="n">
        <x:v>407.4</x:v>
      </x:c>
      <x:c r="E39" s="75" t="n">
        <x:v>144.363</x:v>
      </x:c>
      <x:c r="F39" s="360" t="n">
        <x:v>2.497435140033935</x:v>
      </x:c>
      <x:c r="G39" s="360" t="n">
        <x:v>2.8189673449072585</x:v>
      </x:c>
      <x:c r="H39" s="360" t="n">
        <x:v>3.2052322346689897</x:v>
      </x:c>
      <x:c r="I39" s="75" t="n">
        <x:v>407.4</x:v>
      </x:c>
      <x:c r="J39" s="75" t="n">
        <x:v>407.4</x:v>
      </x:c>
      <x:c r="K39" s="75" t="n">
        <x:v>407.4</x:v>
      </x:c>
      <x:c r="L39" s="75" t="n">
        <x:v>407.4</x:v>
      </x:c>
      <x:c r="M39" s="75" t="n">
        <x:v>407.4</x:v>
      </x:c>
      <x:c r="N39" s="75" t="n">
        <x:v>407.4</x:v>
      </x:c>
    </x:row>
    <x:row r="40">
      <x:c r="A40" s="12" t="n">
        <x:v>2018</x:v>
      </x:c>
      <x:c r="B40" s="12" t="str">
        <x:v>Bremen</x:v>
      </x:c>
      <x:c r="C40" s="12" t="str">
        <x:v>Pure fallback</x:v>
      </x:c>
      <x:c r="D40" s="75" t="n">
        <x:v>37.454</x:v>
      </x:c>
      <x:c r="E40" s="75" t="n">
        <x:v>37.454</x:v>
      </x:c>
      <x:c r="F40" s="360" t="n">
        <x:v>2.497435140033935</x:v>
      </x:c>
      <x:c r="G40" s="360" t="n">
        <x:v>2.8189673449072585</x:v>
      </x:c>
      <x:c r="H40" s="360" t="n">
        <x:v>3.2052322346689897</x:v>
      </x:c>
      <x:c r="I40" s="75" t="n">
        <x:v>93.538935734831</x:v>
      </x:c>
      <x:c r="J40" s="75" t="n">
        <x:v>105.58160293615646</x:v>
      </x:c>
      <x:c r="K40" s="75" t="n">
        <x:v>120.04876811729234</x:v>
      </x:c>
      <x:c r="L40" s="75" t="n">
        <x:v>93.538935734831</x:v>
      </x:c>
      <x:c r="M40" s="75" t="n">
        <x:v>105.58160293615646</x:v>
      </x:c>
      <x:c r="N40" s="75" t="n">
        <x:v>120.04876811729234</x:v>
      </x:c>
    </x:row>
    <x:row r="41">
      <x:c r="A41" s="12" t="n">
        <x:v>2018</x:v>
      </x:c>
      <x:c r="B41" s="12" t="str">
        <x:v>Hamburg</x:v>
      </x:c>
      <x:c r="C41" s="12" t="str">
        <x:v>Broad observed</x:v>
      </x:c>
      <x:c r="D41" s="75" t="n">
        <x:v>651</x:v>
      </x:c>
      <x:c r="E41" s="75" t="n">
        <x:v>228.379</x:v>
      </x:c>
      <x:c r="F41" s="360" t="n">
        <x:v>2.497435140033935</x:v>
      </x:c>
      <x:c r="G41" s="360" t="n">
        <x:v>2.8189673449072585</x:v>
      </x:c>
      <x:c r="H41" s="360" t="n">
        <x:v>3.2052322346689897</x:v>
      </x:c>
      <x:c r="I41" s="75" t="n">
        <x:v>651</x:v>
      </x:c>
      <x:c r="J41" s="75" t="n">
        <x:v>651</x:v>
      </x:c>
      <x:c r="K41" s="75" t="n">
        <x:v>651</x:v>
      </x:c>
      <x:c r="L41" s="75" t="n">
        <x:v>651</x:v>
      </x:c>
      <x:c r="M41" s="75" t="n">
        <x:v>651</x:v>
      </x:c>
      <x:c r="N41" s="75" t="n">
        <x:v>651</x:v>
      </x:c>
    </x:row>
    <x:row r="42">
      <x:c r="A42" s="12" t="n">
        <x:v>2018</x:v>
      </x:c>
      <x:c r="B42" s="12" t="str">
        <x:v>Hessen</x:v>
      </x:c>
      <x:c r="C42" s="12" t="str">
        <x:v>Broad observed</x:v>
      </x:c>
      <x:c r="D42" s="75" t="n">
        <x:v>1150</x:v>
      </x:c>
      <x:c r="E42" s="75" t="n">
        <x:v>418.204</x:v>
      </x:c>
      <x:c r="F42" s="360" t="n">
        <x:v>2.497435140033935</x:v>
      </x:c>
      <x:c r="G42" s="360" t="n">
        <x:v>2.8189673449072585</x:v>
      </x:c>
      <x:c r="H42" s="360" t="n">
        <x:v>3.2052322346689897</x:v>
      </x:c>
      <x:c r="I42" s="75" t="n">
        <x:v>1150</x:v>
      </x:c>
      <x:c r="J42" s="75" t="n">
        <x:v>1150</x:v>
      </x:c>
      <x:c r="K42" s="75" t="n">
        <x:v>1150</x:v>
      </x:c>
      <x:c r="L42" s="75" t="n">
        <x:v>1150</x:v>
      </x:c>
      <x:c r="M42" s="75" t="n">
        <x:v>1150</x:v>
      </x:c>
      <x:c r="N42" s="75" t="n">
        <x:v>1150</x:v>
      </x:c>
    </x:row>
    <x:row r="43">
      <x:c r="A43" s="12" t="n">
        <x:v>2018</x:v>
      </x:c>
      <x:c r="B43" s="12" t="str">
        <x:v>Mecklenburg-Vorpommern</x:v>
      </x:c>
      <x:c r="C43" s="12" t="str">
        <x:v>Broad observed</x:v>
      </x:c>
      <x:c r="D43" s="75" t="n">
        <x:v>195</x:v>
      </x:c>
      <x:c r="E43" s="75" t="n">
        <x:v>57.13</x:v>
      </x:c>
      <x:c r="F43" s="360" t="n">
        <x:v>2.497435140033935</x:v>
      </x:c>
      <x:c r="G43" s="360" t="n">
        <x:v>2.8189673449072585</x:v>
      </x:c>
      <x:c r="H43" s="360" t="n">
        <x:v>3.2052322346689897</x:v>
      </x:c>
      <x:c r="I43" s="75" t="n">
        <x:v>195</x:v>
      </x:c>
      <x:c r="J43" s="75" t="n">
        <x:v>195</x:v>
      </x:c>
      <x:c r="K43" s="75" t="n">
        <x:v>195</x:v>
      </x:c>
      <x:c r="L43" s="75" t="n">
        <x:v>195</x:v>
      </x:c>
      <x:c r="M43" s="75" t="n">
        <x:v>195</x:v>
      </x:c>
      <x:c r="N43" s="75" t="n">
        <x:v>195</x:v>
      </x:c>
    </x:row>
    <x:row r="44">
      <x:c r="A44" s="12" t="n">
        <x:v>2018</x:v>
      </x:c>
      <x:c r="B44" s="12" t="str">
        <x:v>Niedersachsen</x:v>
      </x:c>
      <x:c r="C44" s="12" t="str">
        <x:v>Pure fallback</x:v>
      </x:c>
      <x:c r="D44" s="75" t="n">
        <x:v>435.438</x:v>
      </x:c>
      <x:c r="E44" s="75" t="n">
        <x:v>435.438</x:v>
      </x:c>
      <x:c r="F44" s="360" t="n">
        <x:v>2.497435140033935</x:v>
      </x:c>
      <x:c r="G44" s="360" t="n">
        <x:v>2.8189673449072585</x:v>
      </x:c>
      <x:c r="H44" s="360" t="n">
        <x:v>3.2052322346689897</x:v>
      </x:c>
      <x:c r="I44" s="75" t="n">
        <x:v>1087.4781625060966</x:v>
      </x:c>
      <x:c r="J44" s="75" t="n">
        <x:v>1227.485502731727</x:v>
      </x:c>
      <x:c r="K44" s="75" t="n">
        <x:v>1395.6799137997955</x:v>
      </x:c>
      <x:c r="L44" s="75" t="n">
        <x:v>1087.4781625060966</x:v>
      </x:c>
      <x:c r="M44" s="75" t="n">
        <x:v>1227.485502731727</x:v>
      </x:c>
      <x:c r="N44" s="75" t="n">
        <x:v>1395.6799137997955</x:v>
      </x:c>
    </x:row>
    <x:row r="45">
      <x:c r="A45" s="12" t="n">
        <x:v>2018</x:v>
      </x:c>
      <x:c r="B45" s="12" t="str">
        <x:v>Nordrhein-Westfalen</x:v>
      </x:c>
      <x:c r="C45" s="12" t="str">
        <x:v>Broad observed</x:v>
      </x:c>
      <x:c r="D45" s="75" t="n">
        <x:v>2412</x:v>
      </x:c>
      <x:c r="E45" s="75" t="n">
        <x:v>856.57</x:v>
      </x:c>
      <x:c r="F45" s="360" t="n">
        <x:v>2.497435140033935</x:v>
      </x:c>
      <x:c r="G45" s="360" t="n">
        <x:v>2.8189673449072585</x:v>
      </x:c>
      <x:c r="H45" s="360" t="n">
        <x:v>3.2052322346689897</x:v>
      </x:c>
      <x:c r="I45" s="75" t="n">
        <x:v>2412</x:v>
      </x:c>
      <x:c r="J45" s="75" t="n">
        <x:v>2412</x:v>
      </x:c>
      <x:c r="K45" s="75" t="n">
        <x:v>2412</x:v>
      </x:c>
      <x:c r="L45" s="75" t="n">
        <x:v>2412</x:v>
      </x:c>
      <x:c r="M45" s="75" t="n">
        <x:v>2412</x:v>
      </x:c>
      <x:c r="N45" s="75" t="n">
        <x:v>2412</x:v>
      </x:c>
    </x:row>
    <x:row r="46">
      <x:c r="A46" s="12" t="n">
        <x:v>2018</x:v>
      </x:c>
      <x:c r="B46" s="12" t="str">
        <x:v>Rheinland-Pfalz</x:v>
      </x:c>
      <x:c r="C46" s="12" t="str">
        <x:v>Broad observed</x:v>
      </x:c>
      <x:c r="D46" s="75" t="n">
        <x:v>333.66947212</x:v>
      </x:c>
      <x:c r="E46" s="75" t="n">
        <x:v>138.263</x:v>
      </x:c>
      <x:c r="F46" s="360" t="n">
        <x:v>2.497435140033935</x:v>
      </x:c>
      <x:c r="G46" s="360" t="n">
        <x:v>2.8189673449072585</x:v>
      </x:c>
      <x:c r="H46" s="360" t="n">
        <x:v>3.2052322346689897</x:v>
      </x:c>
      <x:c r="I46" s="75" t="n">
        <x:v>333.66947212</x:v>
      </x:c>
      <x:c r="J46" s="75" t="n">
        <x:v>333.66947212</x:v>
      </x:c>
      <x:c r="K46" s="75" t="n">
        <x:v>333.66947212</x:v>
      </x:c>
      <x:c r="L46" s="75" t="n">
        <x:v>333.66947212</x:v>
      </x:c>
      <x:c r="M46" s="75" t="n">
        <x:v>333.66947212</x:v>
      </x:c>
      <x:c r="N46" s="75" t="n">
        <x:v>333.66947212</x:v>
      </x:c>
    </x:row>
    <x:row r="47">
      <x:c r="A47" s="12" t="n">
        <x:v>2018</x:v>
      </x:c>
      <x:c r="B47" s="12" t="str">
        <x:v>Saarland</x:v>
      </x:c>
      <x:c r="C47" s="12" t="str">
        <x:v>Pure fallback</x:v>
      </x:c>
      <x:c r="D47" s="75" t="n">
        <x:v>12.517</x:v>
      </x:c>
      <x:c r="E47" s="75" t="n">
        <x:v>12.517</x:v>
      </x:c>
      <x:c r="F47" s="360" t="n">
        <x:v>2.497435140033935</x:v>
      </x:c>
      <x:c r="G47" s="360" t="n">
        <x:v>2.8189673449072585</x:v>
      </x:c>
      <x:c r="H47" s="360" t="n">
        <x:v>3.2052322346689897</x:v>
      </x:c>
      <x:c r="I47" s="75" t="n">
        <x:v>31.260395647804764</x:v>
      </x:c>
      <x:c r="J47" s="75" t="n">
        <x:v>35.28501425620416</x:v>
      </x:c>
      <x:c r="K47" s="75" t="n">
        <x:v>40.11989188135174</x:v>
      </x:c>
      <x:c r="L47" s="75" t="n">
        <x:v>31.260395647804764</x:v>
      </x:c>
      <x:c r="M47" s="75" t="n">
        <x:v>35.28501425620416</x:v>
      </x:c>
      <x:c r="N47" s="75" t="n">
        <x:v>40.11989188135174</x:v>
      </x:c>
    </x:row>
    <x:row r="48">
      <x:c r="A48" s="12" t="n">
        <x:v>2018</x:v>
      </x:c>
      <x:c r="B48" s="12" t="str">
        <x:v>Sachsen</x:v>
      </x:c>
      <x:c r="C48" s="12" t="str">
        <x:v>Broad observed</x:v>
      </x:c>
      <x:c r="D48" s="75" t="n">
        <x:v>545</x:v>
      </x:c>
      <x:c r="E48" s="75" t="n">
        <x:v>301.816</x:v>
      </x:c>
      <x:c r="F48" s="360" t="n">
        <x:v>2.497435140033935</x:v>
      </x:c>
      <x:c r="G48" s="360" t="n">
        <x:v>2.8189673449072585</x:v>
      </x:c>
      <x:c r="H48" s="360" t="n">
        <x:v>3.2052322346689897</x:v>
      </x:c>
      <x:c r="I48" s="75" t="n">
        <x:v>545</x:v>
      </x:c>
      <x:c r="J48" s="75" t="n">
        <x:v>545</x:v>
      </x:c>
      <x:c r="K48" s="75" t="n">
        <x:v>545</x:v>
      </x:c>
      <x:c r="L48" s="75" t="n">
        <x:v>545</x:v>
      </x:c>
      <x:c r="M48" s="75" t="n">
        <x:v>545</x:v>
      </x:c>
      <x:c r="N48" s="75" t="n">
        <x:v>545</x:v>
      </x:c>
    </x:row>
    <x:row r="49">
      <x:c r="A49" s="12" t="n">
        <x:v>2018</x:v>
      </x:c>
      <x:c r="B49" s="12" t="str">
        <x:v>Sachsen-Anhalt</x:v>
      </x:c>
      <x:c r="C49" s="12" t="str">
        <x:v>Broad observed</x:v>
      </x:c>
      <x:c r="D49" s="75" t="n">
        <x:v>268</x:v>
      </x:c>
      <x:c r="E49" s="75" t="n">
        <x:v>77.232</x:v>
      </x:c>
      <x:c r="F49" s="360" t="n">
        <x:v>2.497435140033935</x:v>
      </x:c>
      <x:c r="G49" s="360" t="n">
        <x:v>2.8189673449072585</x:v>
      </x:c>
      <x:c r="H49" s="360" t="n">
        <x:v>3.2052322346689897</x:v>
      </x:c>
      <x:c r="I49" s="75" t="n">
        <x:v>268</x:v>
      </x:c>
      <x:c r="J49" s="75" t="n">
        <x:v>268</x:v>
      </x:c>
      <x:c r="K49" s="75" t="n">
        <x:v>268</x:v>
      </x:c>
      <x:c r="L49" s="75" t="n">
        <x:v>268</x:v>
      </x:c>
      <x:c r="M49" s="75" t="n">
        <x:v>268</x:v>
      </x:c>
      <x:c r="N49" s="75" t="n">
        <x:v>268</x:v>
      </x:c>
    </x:row>
    <x:row r="50">
      <x:c r="A50" s="12" t="n">
        <x:v>2018</x:v>
      </x:c>
      <x:c r="B50" s="12" t="str">
        <x:v>Schleswig-Holstein</x:v>
      </x:c>
      <x:c r="C50" s="12" t="str">
        <x:v>Broad observed</x:v>
      </x:c>
      <x:c r="D50" s="75" t="n">
        <x:v>421</x:v>
      </x:c>
      <x:c r="E50" s="75" t="n">
        <x:v>175.01</x:v>
      </x:c>
      <x:c r="F50" s="360" t="n">
        <x:v>2.497435140033935</x:v>
      </x:c>
      <x:c r="G50" s="360" t="n">
        <x:v>2.8189673449072585</x:v>
      </x:c>
      <x:c r="H50" s="360" t="n">
        <x:v>3.2052322346689897</x:v>
      </x:c>
      <x:c r="I50" s="75" t="n">
        <x:v>421</x:v>
      </x:c>
      <x:c r="J50" s="75" t="n">
        <x:v>421</x:v>
      </x:c>
      <x:c r="K50" s="75" t="n">
        <x:v>421</x:v>
      </x:c>
      <x:c r="L50" s="75" t="n">
        <x:v>421</x:v>
      </x:c>
      <x:c r="M50" s="75" t="n">
        <x:v>421</x:v>
      </x:c>
      <x:c r="N50" s="75" t="n">
        <x:v>421</x:v>
      </x:c>
    </x:row>
    <x:row r="51">
      <x:c r="A51" s="12" t="n">
        <x:v>2018</x:v>
      </x:c>
      <x:c r="B51" s="12" t="str">
        <x:v>Thüringen</x:v>
      </x:c>
      <x:c r="C51" s="12" t="str">
        <x:v>Broad observed</x:v>
      </x:c>
      <x:c r="D51" s="75" t="n">
        <x:v>205.5</x:v>
      </x:c>
      <x:c r="E51" s="75" t="n">
        <x:v>61.833</x:v>
      </x:c>
      <x:c r="F51" s="360" t="n">
        <x:v>2.497435140033935</x:v>
      </x:c>
      <x:c r="G51" s="360" t="n">
        <x:v>2.8189673449072585</x:v>
      </x:c>
      <x:c r="H51" s="360" t="n">
        <x:v>3.2052322346689897</x:v>
      </x:c>
      <x:c r="I51" s="75" t="n">
        <x:v>205.5</x:v>
      </x:c>
      <x:c r="J51" s="75" t="n">
        <x:v>205.5</x:v>
      </x:c>
      <x:c r="K51" s="75" t="n">
        <x:v>205.5</x:v>
      </x:c>
      <x:c r="L51" s="75" t="n">
        <x:v>205.5</x:v>
      </x:c>
      <x:c r="M51" s="75" t="n">
        <x:v>205.5</x:v>
      </x:c>
      <x:c r="N51" s="75" t="n">
        <x:v>205.5</x:v>
      </x:c>
    </x:row>
    <x:row r="52">
      <x:c r="A52" s="12" t="n">
        <x:v>2019</x:v>
      </x:c>
      <x:c r="B52" s="12" t="str">
        <x:v>Baden-Württemberg</x:v>
      </x:c>
      <x:c r="C52" s="12" t="str">
        <x:v>Partial observed</x:v>
      </x:c>
      <x:c r="D52" s="75" t="n">
        <x:v>788</x:v>
      </x:c>
      <x:c r="E52" s="75" t="n">
        <x:v>380.488</x:v>
      </x:c>
      <x:c r="F52" s="360" t="n">
        <x:v>1.9618467406560238</x:v>
      </x:c>
      <x:c r="G52" s="360" t="n">
        <x:v>2.554566579526121</x:v>
      </x:c>
      <x:c r="H52" s="360" t="n">
        <x:v>2.80475686764753</x:v>
      </x:c>
      <x:c r="I52" s="75" t="n">
        <x:v>788</x:v>
      </x:c>
      <x:c r="J52" s="75" t="n">
        <x:v>788</x:v>
      </x:c>
      <x:c r="K52" s="75" t="n">
        <x:v>788</x:v>
      </x:c>
      <x:c r="L52" s="75" t="n">
        <x:v>788</x:v>
      </x:c>
      <x:c r="M52" s="75" t="n">
        <x:v>971.9819287107348</x:v>
      </x:c>
      <x:c r="N52" s="75" t="n">
        <x:v>1067.1763310574734</x:v>
      </x:c>
    </x:row>
    <x:row r="53">
      <x:c r="A53" s="12" t="n">
        <x:v>2019</x:v>
      </x:c>
      <x:c r="B53" s="12" t="str">
        <x:v>Bayern</x:v>
      </x:c>
      <x:c r="C53" s="12" t="str">
        <x:v>Broad observed</x:v>
      </x:c>
      <x:c r="D53" s="75" t="n">
        <x:v>1247.7</x:v>
      </x:c>
      <x:c r="E53" s="75" t="n">
        <x:v>730.466</x:v>
      </x:c>
      <x:c r="F53" s="360" t="n">
        <x:v>1.9618467406560238</x:v>
      </x:c>
      <x:c r="G53" s="360" t="n">
        <x:v>2.554566579526121</x:v>
      </x:c>
      <x:c r="H53" s="360" t="n">
        <x:v>2.80475686764753</x:v>
      </x:c>
      <x:c r="I53" s="75" t="n">
        <x:v>1247.7</x:v>
      </x:c>
      <x:c r="J53" s="75" t="n">
        <x:v>1247.7</x:v>
      </x:c>
      <x:c r="K53" s="75" t="n">
        <x:v>1247.7</x:v>
      </x:c>
      <x:c r="L53" s="75" t="n">
        <x:v>1247.7</x:v>
      </x:c>
      <x:c r="M53" s="75" t="n">
        <x:v>1247.7</x:v>
      </x:c>
      <x:c r="N53" s="75" t="n">
        <x:v>1247.7</x:v>
      </x:c>
    </x:row>
    <x:row r="54">
      <x:c r="A54" s="12" t="n">
        <x:v>2019</x:v>
      </x:c>
      <x:c r="B54" s="12" t="str">
        <x:v>Berlin</x:v>
      </x:c>
      <x:c r="C54" s="12" t="str">
        <x:v>Partial observed</x:v>
      </x:c>
      <x:c r="D54" s="75" t="n">
        <x:v>646.1</x:v>
      </x:c>
      <x:c r="E54" s="75" t="n">
        <x:v>387.785</x:v>
      </x:c>
      <x:c r="F54" s="360" t="n">
        <x:v>1.9618467406560238</x:v>
      </x:c>
      <x:c r="G54" s="360" t="n">
        <x:v>2.554566579526121</x:v>
      </x:c>
      <x:c r="H54" s="360" t="n">
        <x:v>2.80475686764753</x:v>
      </x:c>
      <x:c r="I54" s="75" t="n">
        <x:v>646.1</x:v>
      </x:c>
      <x:c r="J54" s="75" t="n">
        <x:v>646.1</x:v>
      </x:c>
      <x:c r="K54" s="75" t="n">
        <x:v>646.1</x:v>
      </x:c>
      <x:c r="L54" s="75" t="n">
        <x:v>760.7747383252962</x:v>
      </x:c>
      <x:c r="M54" s="75" t="n">
        <x:v>990.622601041537</x:v>
      </x:c>
      <x:c r="N54" s="75" t="n">
        <x:v>1087.6426419206975</x:v>
      </x:c>
    </x:row>
    <x:row r="55">
      <x:c r="A55" s="12" t="n">
        <x:v>2019</x:v>
      </x:c>
      <x:c r="B55" s="12" t="str">
        <x:v>Brandenburg</x:v>
      </x:c>
      <x:c r="C55" s="12" t="str">
        <x:v>Broad observed</x:v>
      </x:c>
      <x:c r="D55" s="75" t="n">
        <x:v>372.1</x:v>
      </x:c>
      <x:c r="E55" s="75" t="n">
        <x:v>142.517</x:v>
      </x:c>
      <x:c r="F55" s="360" t="n">
        <x:v>1.9618467406560238</x:v>
      </x:c>
      <x:c r="G55" s="360" t="n">
        <x:v>2.554566579526121</x:v>
      </x:c>
      <x:c r="H55" s="360" t="n">
        <x:v>2.80475686764753</x:v>
      </x:c>
      <x:c r="I55" s="75" t="n">
        <x:v>372.1</x:v>
      </x:c>
      <x:c r="J55" s="75" t="n">
        <x:v>372.1</x:v>
      </x:c>
      <x:c r="K55" s="75" t="n">
        <x:v>372.1</x:v>
      </x:c>
      <x:c r="L55" s="75" t="n">
        <x:v>372.1</x:v>
      </x:c>
      <x:c r="M55" s="75" t="n">
        <x:v>372.1</x:v>
      </x:c>
      <x:c r="N55" s="75" t="n">
        <x:v>372.1</x:v>
      </x:c>
    </x:row>
    <x:row r="56">
      <x:c r="A56" s="12" t="n">
        <x:v>2019</x:v>
      </x:c>
      <x:c r="B56" s="12" t="str">
        <x:v>Bremen</x:v>
      </x:c>
      <x:c r="C56" s="12" t="str">
        <x:v>Pure fallback</x:v>
      </x:c>
      <x:c r="D56" s="75" t="n">
        <x:v>40.062</x:v>
      </x:c>
      <x:c r="E56" s="75" t="n">
        <x:v>40.062</x:v>
      </x:c>
      <x:c r="F56" s="360" t="n">
        <x:v>1.9618467406560238</x:v>
      </x:c>
      <x:c r="G56" s="360" t="n">
        <x:v>2.554566579526121</x:v>
      </x:c>
      <x:c r="H56" s="360" t="n">
        <x:v>2.80475686764753</x:v>
      </x:c>
      <x:c r="I56" s="75" t="n">
        <x:v>78.59550412416162</x:v>
      </x:c>
      <x:c r="J56" s="75" t="n">
        <x:v>102.34104630897546</x:v>
      </x:c>
      <x:c r="K56" s="75" t="n">
        <x:v>112.36416963169535</x:v>
      </x:c>
      <x:c r="L56" s="75" t="n">
        <x:v>78.59550412416162</x:v>
      </x:c>
      <x:c r="M56" s="75" t="n">
        <x:v>102.34104630897546</x:v>
      </x:c>
      <x:c r="N56" s="75" t="n">
        <x:v>112.36416963169535</x:v>
      </x:c>
    </x:row>
    <x:row r="57">
      <x:c r="A57" s="12" t="n">
        <x:v>2019</x:v>
      </x:c>
      <x:c r="B57" s="12" t="str">
        <x:v>Hamburg</x:v>
      </x:c>
      <x:c r="C57" s="12" t="str">
        <x:v>Pure fallback</x:v>
      </x:c>
      <x:c r="D57" s="75" t="n">
        <x:v>183.829</x:v>
      </x:c>
      <x:c r="E57" s="75" t="n">
        <x:v>183.829</x:v>
      </x:c>
      <x:c r="F57" s="360" t="n">
        <x:v>1.9618467406560238</x:v>
      </x:c>
      <x:c r="G57" s="360" t="n">
        <x:v>2.554566579526121</x:v>
      </x:c>
      <x:c r="H57" s="360" t="n">
        <x:v>2.80475686764753</x:v>
      </x:c>
      <x:c r="I57" s="75" t="n">
        <x:v>360.6443244880562</x:v>
      </x:c>
      <x:c r="J57" s="75" t="n">
        <x:v>469.60341974770733</x:v>
      </x:c>
      <x:c r="K57" s="75" t="n">
        <x:v>515.5956502227779</x:v>
      </x:c>
      <x:c r="L57" s="75" t="n">
        <x:v>360.6443244880562</x:v>
      </x:c>
      <x:c r="M57" s="75" t="n">
        <x:v>469.60341974770733</x:v>
      </x:c>
      <x:c r="N57" s="75" t="n">
        <x:v>515.5956502227779</x:v>
      </x:c>
    </x:row>
    <x:row r="58">
      <x:c r="A58" s="12" t="n">
        <x:v>2019</x:v>
      </x:c>
      <x:c r="B58" s="12" t="str">
        <x:v>Hessen</x:v>
      </x:c>
      <x:c r="C58" s="12" t="str">
        <x:v>Broad observed</x:v>
      </x:c>
      <x:c r="D58" s="75" t="n">
        <x:v>985</x:v>
      </x:c>
      <x:c r="E58" s="75" t="n">
        <x:v>385.584</x:v>
      </x:c>
      <x:c r="F58" s="360" t="n">
        <x:v>1.9618467406560238</x:v>
      </x:c>
      <x:c r="G58" s="360" t="n">
        <x:v>2.554566579526121</x:v>
      </x:c>
      <x:c r="H58" s="360" t="n">
        <x:v>2.80475686764753</x:v>
      </x:c>
      <x:c r="I58" s="75" t="n">
        <x:v>985</x:v>
      </x:c>
      <x:c r="J58" s="75" t="n">
        <x:v>985</x:v>
      </x:c>
      <x:c r="K58" s="75" t="n">
        <x:v>985</x:v>
      </x:c>
      <x:c r="L58" s="75" t="n">
        <x:v>985</x:v>
      </x:c>
      <x:c r="M58" s="75" t="n">
        <x:v>985</x:v>
      </x:c>
      <x:c r="N58" s="75" t="n">
        <x:v>985</x:v>
      </x:c>
    </x:row>
    <x:row r="59">
      <x:c r="A59" s="12" t="n">
        <x:v>2019</x:v>
      </x:c>
      <x:c r="B59" s="12" t="str">
        <x:v>Mecklenburg-Vorpommern</x:v>
      </x:c>
      <x:c r="C59" s="12" t="str">
        <x:v>Broad observed</x:v>
      </x:c>
      <x:c r="D59" s="75" t="n">
        <x:v>175</x:v>
      </x:c>
      <x:c r="E59" s="75" t="n">
        <x:v>62.394</x:v>
      </x:c>
      <x:c r="F59" s="360" t="n">
        <x:v>1.9618467406560238</x:v>
      </x:c>
      <x:c r="G59" s="360" t="n">
        <x:v>2.554566579526121</x:v>
      </x:c>
      <x:c r="H59" s="360" t="n">
        <x:v>2.80475686764753</x:v>
      </x:c>
      <x:c r="I59" s="75" t="n">
        <x:v>175</x:v>
      </x:c>
      <x:c r="J59" s="75" t="n">
        <x:v>175</x:v>
      </x:c>
      <x:c r="K59" s="75" t="n">
        <x:v>175</x:v>
      </x:c>
      <x:c r="L59" s="75" t="n">
        <x:v>175</x:v>
      </x:c>
      <x:c r="M59" s="75" t="n">
        <x:v>175</x:v>
      </x:c>
      <x:c r="N59" s="75" t="n">
        <x:v>175</x:v>
      </x:c>
    </x:row>
    <x:row r="60">
      <x:c r="A60" s="12" t="n">
        <x:v>2019</x:v>
      </x:c>
      <x:c r="B60" s="12" t="str">
        <x:v>Niedersachsen</x:v>
      </x:c>
      <x:c r="C60" s="12" t="str">
        <x:v>Pure fallback</x:v>
      </x:c>
      <x:c r="D60" s="75" t="n">
        <x:v>419.775</x:v>
      </x:c>
      <x:c r="E60" s="75" t="n">
        <x:v>419.775</x:v>
      </x:c>
      <x:c r="F60" s="360" t="n">
        <x:v>1.9618467406560238</x:v>
      </x:c>
      <x:c r="G60" s="360" t="n">
        <x:v>2.554566579526121</x:v>
      </x:c>
      <x:c r="H60" s="360" t="n">
        <x:v>2.80475686764753</x:v>
      </x:c>
      <x:c r="I60" s="75" t="n">
        <x:v>823.5342155588824</x:v>
      </x:c>
      <x:c r="J60" s="75" t="n">
        <x:v>1072.3431859205775</x:v>
      </x:c>
      <x:c r="K60" s="75" t="n">
        <x:v>1177.3668141167418</x:v>
      </x:c>
      <x:c r="L60" s="75" t="n">
        <x:v>823.5342155588824</x:v>
      </x:c>
      <x:c r="M60" s="75" t="n">
        <x:v>1072.3431859205775</x:v>
      </x:c>
      <x:c r="N60" s="75" t="n">
        <x:v>1177.3668141167418</x:v>
      </x:c>
    </x:row>
    <x:row r="61">
      <x:c r="A61" s="12" t="n">
        <x:v>2019</x:v>
      </x:c>
      <x:c r="B61" s="12" t="str">
        <x:v>Nordrhein-Westfalen</x:v>
      </x:c>
      <x:c r="C61" s="12" t="str">
        <x:v>Broad observed</x:v>
      </x:c>
      <x:c r="D61" s="75" t="n">
        <x:v>2552</x:v>
      </x:c>
      <x:c r="E61" s="75" t="n">
        <x:v>800.121</x:v>
      </x:c>
      <x:c r="F61" s="360" t="n">
        <x:v>1.9618467406560238</x:v>
      </x:c>
      <x:c r="G61" s="360" t="n">
        <x:v>2.554566579526121</x:v>
      </x:c>
      <x:c r="H61" s="360" t="n">
        <x:v>2.80475686764753</x:v>
      </x:c>
      <x:c r="I61" s="75" t="n">
        <x:v>2552</x:v>
      </x:c>
      <x:c r="J61" s="75" t="n">
        <x:v>2552</x:v>
      </x:c>
      <x:c r="K61" s="75" t="n">
        <x:v>2552</x:v>
      </x:c>
      <x:c r="L61" s="75" t="n">
        <x:v>2552</x:v>
      </x:c>
      <x:c r="M61" s="75" t="n">
        <x:v>2552</x:v>
      </x:c>
      <x:c r="N61" s="75" t="n">
        <x:v>2552</x:v>
      </x:c>
    </x:row>
    <x:row r="62">
      <x:c r="A62" s="12" t="n">
        <x:v>2019</x:v>
      </x:c>
      <x:c r="B62" s="12" t="str">
        <x:v>Rheinland-Pfalz</x:v>
      </x:c>
      <x:c r="C62" s="12" t="str">
        <x:v>Broad observed</x:v>
      </x:c>
      <x:c r="D62" s="75" t="n">
        <x:v>289.90013102</x:v>
      </x:c>
      <x:c r="E62" s="75" t="n">
        <x:v>147.769</x:v>
      </x:c>
      <x:c r="F62" s="360" t="n">
        <x:v>1.9618467406560238</x:v>
      </x:c>
      <x:c r="G62" s="360" t="n">
        <x:v>2.554566579526121</x:v>
      </x:c>
      <x:c r="H62" s="360" t="n">
        <x:v>2.80475686764753</x:v>
      </x:c>
      <x:c r="I62" s="75" t="n">
        <x:v>289.90013102</x:v>
      </x:c>
      <x:c r="J62" s="75" t="n">
        <x:v>289.90013102</x:v>
      </x:c>
      <x:c r="K62" s="75" t="n">
        <x:v>289.90013102</x:v>
      </x:c>
      <x:c r="L62" s="75" t="n">
        <x:v>289.90013102</x:v>
      </x:c>
      <x:c r="M62" s="75" t="n">
        <x:v>289.90013102</x:v>
      </x:c>
      <x:c r="N62" s="75" t="n">
        <x:v>289.90013102</x:v>
      </x:c>
    </x:row>
    <x:row r="63">
      <x:c r="A63" s="12" t="n">
        <x:v>2019</x:v>
      </x:c>
      <x:c r="B63" s="12" t="str">
        <x:v>Saarland</x:v>
      </x:c>
      <x:c r="C63" s="12" t="str">
        <x:v>Pure fallback</x:v>
      </x:c>
      <x:c r="D63" s="75" t="n">
        <x:v>13.017</x:v>
      </x:c>
      <x:c r="E63" s="75" t="n">
        <x:v>13.017</x:v>
      </x:c>
      <x:c r="F63" s="360" t="n">
        <x:v>1.9618467406560238</x:v>
      </x:c>
      <x:c r="G63" s="360" t="n">
        <x:v>2.554566579526121</x:v>
      </x:c>
      <x:c r="H63" s="360" t="n">
        <x:v>2.80475686764753</x:v>
      </x:c>
      <x:c r="I63" s="75" t="n">
        <x:v>25.53735902311946</x:v>
      </x:c>
      <x:c r="J63" s="75" t="n">
        <x:v>33.25279316569152</x:v>
      </x:c>
      <x:c r="K63" s="75" t="n">
        <x:v>36.509520146167894</x:v>
      </x:c>
      <x:c r="L63" s="75" t="n">
        <x:v>25.53735902311946</x:v>
      </x:c>
      <x:c r="M63" s="75" t="n">
        <x:v>33.25279316569152</x:v>
      </x:c>
      <x:c r="N63" s="75" t="n">
        <x:v>36.509520146167894</x:v>
      </x:c>
    </x:row>
    <x:row r="64">
      <x:c r="A64" s="12" t="n">
        <x:v>2019</x:v>
      </x:c>
      <x:c r="B64" s="12" t="str">
        <x:v>Sachsen</x:v>
      </x:c>
      <x:c r="C64" s="12" t="str">
        <x:v>Broad observed</x:v>
      </x:c>
      <x:c r="D64" s="75" t="n">
        <x:v>485</x:v>
      </x:c>
      <x:c r="E64" s="75" t="n">
        <x:v>287.85</x:v>
      </x:c>
      <x:c r="F64" s="360" t="n">
        <x:v>1.9618467406560238</x:v>
      </x:c>
      <x:c r="G64" s="360" t="n">
        <x:v>2.554566579526121</x:v>
      </x:c>
      <x:c r="H64" s="360" t="n">
        <x:v>2.80475686764753</x:v>
      </x:c>
      <x:c r="I64" s="75" t="n">
        <x:v>485</x:v>
      </x:c>
      <x:c r="J64" s="75" t="n">
        <x:v>485</x:v>
      </x:c>
      <x:c r="K64" s="75" t="n">
        <x:v>485</x:v>
      </x:c>
      <x:c r="L64" s="75" t="n">
        <x:v>485</x:v>
      </x:c>
      <x:c r="M64" s="75" t="n">
        <x:v>485</x:v>
      </x:c>
      <x:c r="N64" s="75" t="n">
        <x:v>485</x:v>
      </x:c>
    </x:row>
    <x:row r="65">
      <x:c r="A65" s="12" t="n">
        <x:v>2019</x:v>
      </x:c>
      <x:c r="B65" s="12" t="str">
        <x:v>Sachsen-Anhalt</x:v>
      </x:c>
      <x:c r="C65" s="12" t="str">
        <x:v>Broad observed</x:v>
      </x:c>
      <x:c r="D65" s="75" t="n">
        <x:v>207</x:v>
      </x:c>
      <x:c r="E65" s="75" t="n">
        <x:v>70.559</x:v>
      </x:c>
      <x:c r="F65" s="360" t="n">
        <x:v>1.9618467406560238</x:v>
      </x:c>
      <x:c r="G65" s="360" t="n">
        <x:v>2.554566579526121</x:v>
      </x:c>
      <x:c r="H65" s="360" t="n">
        <x:v>2.80475686764753</x:v>
      </x:c>
      <x:c r="I65" s="75" t="n">
        <x:v>207</x:v>
      </x:c>
      <x:c r="J65" s="75" t="n">
        <x:v>207</x:v>
      </x:c>
      <x:c r="K65" s="75" t="n">
        <x:v>207</x:v>
      </x:c>
      <x:c r="L65" s="75" t="n">
        <x:v>207</x:v>
      </x:c>
      <x:c r="M65" s="75" t="n">
        <x:v>207</x:v>
      </x:c>
      <x:c r="N65" s="75" t="n">
        <x:v>207</x:v>
      </x:c>
    </x:row>
    <x:row r="66">
      <x:c r="A66" s="12" t="n">
        <x:v>2019</x:v>
      </x:c>
      <x:c r="B66" s="12" t="str">
        <x:v>Schleswig-Holstein</x:v>
      </x:c>
      <x:c r="C66" s="12" t="str">
        <x:v>Broad observed</x:v>
      </x:c>
      <x:c r="D66" s="75" t="n">
        <x:v>412.4</x:v>
      </x:c>
      <x:c r="E66" s="75" t="n">
        <x:v>166.577</x:v>
      </x:c>
      <x:c r="F66" s="360" t="n">
        <x:v>1.9618467406560238</x:v>
      </x:c>
      <x:c r="G66" s="360" t="n">
        <x:v>2.554566579526121</x:v>
      </x:c>
      <x:c r="H66" s="360" t="n">
        <x:v>2.80475686764753</x:v>
      </x:c>
      <x:c r="I66" s="75" t="n">
        <x:v>412.4</x:v>
      </x:c>
      <x:c r="J66" s="75" t="n">
        <x:v>412.4</x:v>
      </x:c>
      <x:c r="K66" s="75" t="n">
        <x:v>412.4</x:v>
      </x:c>
      <x:c r="L66" s="75" t="n">
        <x:v>412.4</x:v>
      </x:c>
      <x:c r="M66" s="75" t="n">
        <x:v>412.4</x:v>
      </x:c>
      <x:c r="N66" s="75" t="n">
        <x:v>412.4</x:v>
      </x:c>
    </x:row>
    <x:row r="67">
      <x:c r="A67" s="12" t="n">
        <x:v>2019</x:v>
      </x:c>
      <x:c r="B67" s="12" t="str">
        <x:v>Thüringen</x:v>
      </x:c>
      <x:c r="C67" s="12" t="str">
        <x:v>Pure fallback</x:v>
      </x:c>
      <x:c r="D67" s="75" t="n">
        <x:v>55.267</x:v>
      </x:c>
      <x:c r="E67" s="75" t="n">
        <x:v>55.267</x:v>
      </x:c>
      <x:c r="F67" s="360" t="n">
        <x:v>1.9618467406560238</x:v>
      </x:c>
      <x:c r="G67" s="360" t="n">
        <x:v>2.554566579526121</x:v>
      </x:c>
      <x:c r="H67" s="360" t="n">
        <x:v>2.80475686764753</x:v>
      </x:c>
      <x:c r="I67" s="75" t="n">
        <x:v>108.42538381583647</x:v>
      </x:c>
      <x:c r="J67" s="75" t="n">
        <x:v>141.18323115067014</x:v>
      </x:c>
      <x:c r="K67" s="75" t="n">
        <x:v>155.01049780427604</x:v>
      </x:c>
      <x:c r="L67" s="75" t="n">
        <x:v>108.42538381583647</x:v>
      </x:c>
      <x:c r="M67" s="75" t="n">
        <x:v>141.18323115067014</x:v>
      </x:c>
      <x:c r="N67" s="75" t="n">
        <x:v>155.01049780427604</x:v>
      </x:c>
    </x:row>
    <x:row r="68">
      <x:c r="A68" s="12" t="n">
        <x:v>2020</x:v>
      </x:c>
      <x:c r="B68" s="12" t="str">
        <x:v>Baden-Württemberg</x:v>
      </x:c>
      <x:c r="C68" s="12" t="str">
        <x:v>Partial observed</x:v>
      </x:c>
      <x:c r="D68" s="75" t="n">
        <x:v>691</x:v>
      </x:c>
      <x:c r="E68" s="75" t="n">
        <x:v>380.402</x:v>
      </x:c>
      <x:c r="F68" s="360" t="n">
        <x:v>1.7259155737496128</x:v>
      </x:c>
      <x:c r="G68" s="360" t="n">
        <x:v>2.15117404022354</x:v>
      </x:c>
      <x:c r="H68" s="360" t="n">
        <x:v>2.5008714919499377</x:v>
      </x:c>
      <x:c r="I68" s="75" t="n">
        <x:v>691</x:v>
      </x:c>
      <x:c r="J68" s="75" t="n">
        <x:v>691</x:v>
      </x:c>
      <x:c r="K68" s="75" t="n">
        <x:v>691</x:v>
      </x:c>
      <x:c r="L68" s="75" t="n">
        <x:v>691</x:v>
      </x:c>
      <x:c r="M68" s="75" t="n">
        <x:v>818.3109072491151</x:v>
      </x:c>
      <x:c r="N68" s="75" t="n">
        <x:v>951.3365172807402</x:v>
      </x:c>
    </x:row>
    <x:row r="69">
      <x:c r="A69" s="12" t="n">
        <x:v>2020</x:v>
      </x:c>
      <x:c r="B69" s="12" t="str">
        <x:v>Bayern</x:v>
      </x:c>
      <x:c r="C69" s="12" t="str">
        <x:v>Pure fallback</x:v>
      </x:c>
      <x:c r="D69" s="75" t="n">
        <x:v>641.027</x:v>
      </x:c>
      <x:c r="E69" s="75" t="n">
        <x:v>641.027</x:v>
      </x:c>
      <x:c r="F69" s="360" t="n">
        <x:v>1.7259155737496128</x:v>
      </x:c>
      <x:c r="G69" s="360" t="n">
        <x:v>2.15117404022354</x:v>
      </x:c>
      <x:c r="H69" s="360" t="n">
        <x:v>2.5008714919499377</x:v>
      </x:c>
      <x:c r="I69" s="75" t="n">
        <x:v>1106.358482493993</x:v>
      </x:c>
      <x:c r="J69" s="75" t="n">
        <x:v>1378.9606414823754</x:v>
      </x:c>
      <x:c r="K69" s="75" t="n">
        <x:v>1603.1261498701929</x:v>
      </x:c>
      <x:c r="L69" s="75" t="n">
        <x:v>1106.358482493993</x:v>
      </x:c>
      <x:c r="M69" s="75" t="n">
        <x:v>1378.9606414823754</x:v>
      </x:c>
      <x:c r="N69" s="75" t="n">
        <x:v>1603.1261498701929</x:v>
      </x:c>
    </x:row>
    <x:row r="70">
      <x:c r="A70" s="12" t="n">
        <x:v>2020</x:v>
      </x:c>
      <x:c r="B70" s="12" t="str">
        <x:v>Berlin</x:v>
      </x:c>
      <x:c r="C70" s="12" t="str">
        <x:v>Partial observed</x:v>
      </x:c>
      <x:c r="D70" s="75" t="n">
        <x:v>519.8</x:v>
      </x:c>
      <x:c r="E70" s="75" t="n">
        <x:v>395.302</x:v>
      </x:c>
      <x:c r="F70" s="360" t="n">
        <x:v>1.7259155737496128</x:v>
      </x:c>
      <x:c r="G70" s="360" t="n">
        <x:v>2.15117404022354</x:v>
      </x:c>
      <x:c r="H70" s="360" t="n">
        <x:v>2.5008714919499377</x:v>
      </x:c>
      <x:c r="I70" s="75" t="n">
        <x:v>519.8</x:v>
      </x:c>
      <x:c r="J70" s="75" t="n">
        <x:v>519.8</x:v>
      </x:c>
      <x:c r="K70" s="75" t="n">
        <x:v>519.8</x:v>
      </x:c>
      <x:c r="L70" s="75" t="n">
        <x:v>682.2578781343694</x:v>
      </x:c>
      <x:c r="M70" s="75" t="n">
        <x:v>850.363400448446</x:v>
      </x:c>
      <x:c r="N70" s="75" t="n">
        <x:v>988.5995025107943</x:v>
      </x:c>
    </x:row>
    <x:row r="71">
      <x:c r="A71" s="12" t="n">
        <x:v>2020</x:v>
      </x:c>
      <x:c r="B71" s="12" t="str">
        <x:v>Brandenburg</x:v>
      </x:c>
      <x:c r="C71" s="12" t="str">
        <x:v>Broad observed</x:v>
      </x:c>
      <x:c r="D71" s="75" t="n">
        <x:v>388</x:v>
      </x:c>
      <x:c r="E71" s="75" t="n">
        <x:v>156.111</x:v>
      </x:c>
      <x:c r="F71" s="360" t="n">
        <x:v>1.7259155737496128</x:v>
      </x:c>
      <x:c r="G71" s="360" t="n">
        <x:v>2.15117404022354</x:v>
      </x:c>
      <x:c r="H71" s="360" t="n">
        <x:v>2.5008714919499377</x:v>
      </x:c>
      <x:c r="I71" s="75" t="n">
        <x:v>388</x:v>
      </x:c>
      <x:c r="J71" s="75" t="n">
        <x:v>388</x:v>
      </x:c>
      <x:c r="K71" s="75" t="n">
        <x:v>388</x:v>
      </x:c>
      <x:c r="L71" s="75" t="n">
        <x:v>388</x:v>
      </x:c>
      <x:c r="M71" s="75" t="n">
        <x:v>388</x:v>
      </x:c>
      <x:c r="N71" s="75" t="n">
        <x:v>388</x:v>
      </x:c>
    </x:row>
    <x:row r="72">
      <x:c r="A72" s="12" t="n">
        <x:v>2020</x:v>
      </x:c>
      <x:c r="B72" s="12" t="str">
        <x:v>Bremen</x:v>
      </x:c>
      <x:c r="C72" s="12" t="str">
        <x:v>Pure fallback</x:v>
      </x:c>
      <x:c r="D72" s="75" t="n">
        <x:v>41.084</x:v>
      </x:c>
      <x:c r="E72" s="75" t="n">
        <x:v>41.084</x:v>
      </x:c>
      <x:c r="F72" s="360" t="n">
        <x:v>1.7259155737496128</x:v>
      </x:c>
      <x:c r="G72" s="360" t="n">
        <x:v>2.15117404022354</x:v>
      </x:c>
      <x:c r="H72" s="360" t="n">
        <x:v>2.5008714919499377</x:v>
      </x:c>
      <x:c r="I72" s="75" t="n">
        <x:v>70.9075154319291</x:v>
      </x:c>
      <x:c r="J72" s="75" t="n">
        <x:v>88.37883426854393</x:v>
      </x:c>
      <x:c r="K72" s="75" t="n">
        <x:v>102.74580437527125</x:v>
      </x:c>
      <x:c r="L72" s="75" t="n">
        <x:v>70.9075154319291</x:v>
      </x:c>
      <x:c r="M72" s="75" t="n">
        <x:v>88.37883426854393</x:v>
      </x:c>
      <x:c r="N72" s="75" t="n">
        <x:v>102.74580437527125</x:v>
      </x:c>
    </x:row>
    <x:row r="73">
      <x:c r="A73" s="12" t="n">
        <x:v>2020</x:v>
      </x:c>
      <x:c r="B73" s="12" t="str">
        <x:v>Hamburg</x:v>
      </x:c>
      <x:c r="C73" s="12" t="str">
        <x:v>Pure fallback</x:v>
      </x:c>
      <x:c r="D73" s="75" t="n">
        <x:v>174.945</x:v>
      </x:c>
      <x:c r="E73" s="75" t="n">
        <x:v>174.945</x:v>
      </x:c>
      <x:c r="F73" s="360" t="n">
        <x:v>1.7259155737496128</x:v>
      </x:c>
      <x:c r="G73" s="360" t="n">
        <x:v>2.15117404022354</x:v>
      </x:c>
      <x:c r="H73" s="360" t="n">
        <x:v>2.5008714919499377</x:v>
      </x:c>
      <x:c r="I73" s="75" t="n">
        <x:v>301.940300049626</x:v>
      </x:c>
      <x:c r="J73" s="75" t="n">
        <x:v>376.3371424669072</x:v>
      </x:c>
      <x:c r="K73" s="75" t="n">
        <x:v>437.51496315918183</x:v>
      </x:c>
      <x:c r="L73" s="75" t="n">
        <x:v>301.940300049626</x:v>
      </x:c>
      <x:c r="M73" s="75" t="n">
        <x:v>376.3371424669072</x:v>
      </x:c>
      <x:c r="N73" s="75" t="n">
        <x:v>437.51496315918183</x:v>
      </x:c>
    </x:row>
    <x:row r="74">
      <x:c r="A74" s="12" t="n">
        <x:v>2020</x:v>
      </x:c>
      <x:c r="B74" s="12" t="str">
        <x:v>Hessen</x:v>
      </x:c>
      <x:c r="C74" s="12" t="str">
        <x:v>Broad observed</x:v>
      </x:c>
      <x:c r="D74" s="75" t="n">
        <x:v>756</x:v>
      </x:c>
      <x:c r="E74" s="75" t="n">
        <x:v>351.436</x:v>
      </x:c>
      <x:c r="F74" s="360" t="n">
        <x:v>1.7259155737496128</x:v>
      </x:c>
      <x:c r="G74" s="360" t="n">
        <x:v>2.15117404022354</x:v>
      </x:c>
      <x:c r="H74" s="360" t="n">
        <x:v>2.5008714919499377</x:v>
      </x:c>
      <x:c r="I74" s="75" t="n">
        <x:v>756</x:v>
      </x:c>
      <x:c r="J74" s="75" t="n">
        <x:v>756</x:v>
      </x:c>
      <x:c r="K74" s="75" t="n">
        <x:v>756</x:v>
      </x:c>
      <x:c r="L74" s="75" t="n">
        <x:v>756</x:v>
      </x:c>
      <x:c r="M74" s="75" t="n">
        <x:v>756</x:v>
      </x:c>
      <x:c r="N74" s="75" t="n">
        <x:v>756</x:v>
      </x:c>
    </x:row>
    <x:row r="75">
      <x:c r="A75" s="12" t="n">
        <x:v>2020</x:v>
      </x:c>
      <x:c r="B75" s="12" t="str">
        <x:v>Mecklenburg-Vorpommern</x:v>
      </x:c>
      <x:c r="C75" s="12" t="str">
        <x:v>Broad observed</x:v>
      </x:c>
      <x:c r="D75" s="75" t="n">
        <x:v>156</x:v>
      </x:c>
      <x:c r="E75" s="75" t="n">
        <x:v>61.995</x:v>
      </x:c>
      <x:c r="F75" s="360" t="n">
        <x:v>1.7259155737496128</x:v>
      </x:c>
      <x:c r="G75" s="360" t="n">
        <x:v>2.15117404022354</x:v>
      </x:c>
      <x:c r="H75" s="360" t="n">
        <x:v>2.5008714919499377</x:v>
      </x:c>
      <x:c r="I75" s="75" t="n">
        <x:v>156</x:v>
      </x:c>
      <x:c r="J75" s="75" t="n">
        <x:v>156</x:v>
      </x:c>
      <x:c r="K75" s="75" t="n">
        <x:v>156</x:v>
      </x:c>
      <x:c r="L75" s="75" t="n">
        <x:v>156</x:v>
      </x:c>
      <x:c r="M75" s="75" t="n">
        <x:v>156</x:v>
      </x:c>
      <x:c r="N75" s="75" t="n">
        <x:v>156</x:v>
      </x:c>
    </x:row>
    <x:row r="76">
      <x:c r="A76" s="12" t="n">
        <x:v>2020</x:v>
      </x:c>
      <x:c r="B76" s="12" t="str">
        <x:v>Niedersachsen</x:v>
      </x:c>
      <x:c r="C76" s="12" t="str">
        <x:v>Pure fallback</x:v>
      </x:c>
      <x:c r="D76" s="75" t="n">
        <x:v>395.499</x:v>
      </x:c>
      <x:c r="E76" s="75" t="n">
        <x:v>395.499</x:v>
      </x:c>
      <x:c r="F76" s="360" t="n">
        <x:v>1.7259155737496128</x:v>
      </x:c>
      <x:c r="G76" s="360" t="n">
        <x:v>2.15117404022354</x:v>
      </x:c>
      <x:c r="H76" s="360" t="n">
        <x:v>2.5008714919499377</x:v>
      </x:c>
      <x:c r="I76" s="75" t="n">
        <x:v>682.5978835023982</x:v>
      </x:c>
      <x:c r="J76" s="75" t="n">
        <x:v>850.7871817343699</x:v>
      </x:c>
      <x:c r="K76" s="75" t="n">
        <x:v>989.0921741947085</x:v>
      </x:c>
      <x:c r="L76" s="75" t="n">
        <x:v>682.5978835023982</x:v>
      </x:c>
      <x:c r="M76" s="75" t="n">
        <x:v>850.7871817343699</x:v>
      </x:c>
      <x:c r="N76" s="75" t="n">
        <x:v>989.0921741947085</x:v>
      </x:c>
    </x:row>
    <x:row r="77">
      <x:c r="A77" s="12" t="n">
        <x:v>2020</x:v>
      </x:c>
      <x:c r="B77" s="12" t="str">
        <x:v>Nordrhein-Westfalen</x:v>
      </x:c>
      <x:c r="C77" s="12" t="str">
        <x:v>Broad observed</x:v>
      </x:c>
      <x:c r="D77" s="75" t="n">
        <x:v>1867</x:v>
      </x:c>
      <x:c r="E77" s="75" t="n">
        <x:v>729.382</x:v>
      </x:c>
      <x:c r="F77" s="360" t="n">
        <x:v>1.7259155737496128</x:v>
      </x:c>
      <x:c r="G77" s="360" t="n">
        <x:v>2.15117404022354</x:v>
      </x:c>
      <x:c r="H77" s="360" t="n">
        <x:v>2.5008714919499377</x:v>
      </x:c>
      <x:c r="I77" s="75" t="n">
        <x:v>1867</x:v>
      </x:c>
      <x:c r="J77" s="75" t="n">
        <x:v>1867</x:v>
      </x:c>
      <x:c r="K77" s="75" t="n">
        <x:v>1867</x:v>
      </x:c>
      <x:c r="L77" s="75" t="n">
        <x:v>1867</x:v>
      </x:c>
      <x:c r="M77" s="75" t="n">
        <x:v>1867</x:v>
      </x:c>
      <x:c r="N77" s="75" t="n">
        <x:v>1867</x:v>
      </x:c>
    </x:row>
    <x:row r="78">
      <x:c r="A78" s="12" t="n">
        <x:v>2020</x:v>
      </x:c>
      <x:c r="B78" s="12" t="str">
        <x:v>Rheinland-Pfalz</x:v>
      </x:c>
      <x:c r="C78" s="12" t="str">
        <x:v>Broad observed</x:v>
      </x:c>
      <x:c r="D78" s="75" t="n">
        <x:v>232.92258623</x:v>
      </x:c>
      <x:c r="E78" s="75" t="n">
        <x:v>135.868</x:v>
      </x:c>
      <x:c r="F78" s="360" t="n">
        <x:v>1.7259155737496128</x:v>
      </x:c>
      <x:c r="G78" s="360" t="n">
        <x:v>2.15117404022354</x:v>
      </x:c>
      <x:c r="H78" s="360" t="n">
        <x:v>2.5008714919499377</x:v>
      </x:c>
      <x:c r="I78" s="75" t="n">
        <x:v>232.92258623</x:v>
      </x:c>
      <x:c r="J78" s="75" t="n">
        <x:v>232.92258623</x:v>
      </x:c>
      <x:c r="K78" s="75" t="n">
        <x:v>232.92258623</x:v>
      </x:c>
      <x:c r="L78" s="75" t="n">
        <x:v>232.92258623</x:v>
      </x:c>
      <x:c r="M78" s="75" t="n">
        <x:v>232.92258623</x:v>
      </x:c>
      <x:c r="N78" s="75" t="n">
        <x:v>232.92258623</x:v>
      </x:c>
    </x:row>
    <x:row r="79">
      <x:c r="A79" s="12" t="n">
        <x:v>2020</x:v>
      </x:c>
      <x:c r="B79" s="12" t="str">
        <x:v>Saarland</x:v>
      </x:c>
      <x:c r="C79" s="12" t="str">
        <x:v>Pure fallback</x:v>
      </x:c>
      <x:c r="D79" s="75" t="n">
        <x:v>14.481</x:v>
      </x:c>
      <x:c r="E79" s="75" t="n">
        <x:v>14.481</x:v>
      </x:c>
      <x:c r="F79" s="360" t="n">
        <x:v>1.7259155737496128</x:v>
      </x:c>
      <x:c r="G79" s="360" t="n">
        <x:v>2.15117404022354</x:v>
      </x:c>
      <x:c r="H79" s="360" t="n">
        <x:v>2.5008714919499377</x:v>
      </x:c>
      <x:c r="I79" s="75" t="n">
        <x:v>24.992983423468143</x:v>
      </x:c>
      <x:c r="J79" s="75" t="n">
        <x:v>31.151151276477087</x:v>
      </x:c>
      <x:c r="K79" s="75" t="n">
        <x:v>36.21512007492705</x:v>
      </x:c>
      <x:c r="L79" s="75" t="n">
        <x:v>24.992983423468143</x:v>
      </x:c>
      <x:c r="M79" s="75" t="n">
        <x:v>31.151151276477087</x:v>
      </x:c>
      <x:c r="N79" s="75" t="n">
        <x:v>36.21512007492705</x:v>
      </x:c>
    </x:row>
    <x:row r="80">
      <x:c r="A80" s="12" t="n">
        <x:v>2020</x:v>
      </x:c>
      <x:c r="B80" s="12" t="str">
        <x:v>Sachsen</x:v>
      </x:c>
      <x:c r="C80" s="12" t="str">
        <x:v>Pure fallback</x:v>
      </x:c>
      <x:c r="D80" s="75" t="n">
        <x:v>274.327</x:v>
      </x:c>
      <x:c r="E80" s="75" t="n">
        <x:v>274.327</x:v>
      </x:c>
      <x:c r="F80" s="360" t="n">
        <x:v>1.7259155737496128</x:v>
      </x:c>
      <x:c r="G80" s="360" t="n">
        <x:v>2.15117404022354</x:v>
      </x:c>
      <x:c r="H80" s="360" t="n">
        <x:v>2.5008714919499377</x:v>
      </x:c>
      <x:c r="I80" s="75" t="n">
        <x:v>473.46524160001</x:v>
      </x:c>
      <x:c r="J80" s="75" t="n">
        <x:v>590.1251209324031</x:v>
      </x:c>
      <x:c r="K80" s="75" t="n">
        <x:v>686.0565737721506</x:v>
      </x:c>
      <x:c r="L80" s="75" t="n">
        <x:v>473.46524160001</x:v>
      </x:c>
      <x:c r="M80" s="75" t="n">
        <x:v>590.1251209324031</x:v>
      </x:c>
      <x:c r="N80" s="75" t="n">
        <x:v>686.0565737721506</x:v>
      </x:c>
    </x:row>
    <x:row r="81">
      <x:c r="A81" s="12" t="n">
        <x:v>2020</x:v>
      </x:c>
      <x:c r="B81" s="12" t="str">
        <x:v>Sachsen-Anhalt</x:v>
      </x:c>
      <x:c r="C81" s="12" t="str">
        <x:v>Broad observed</x:v>
      </x:c>
      <x:c r="D81" s="75" t="n">
        <x:v>94</x:v>
      </x:c>
      <x:c r="E81" s="75" t="n">
        <x:v>72.85</x:v>
      </x:c>
      <x:c r="F81" s="360" t="n">
        <x:v>1.7259155737496128</x:v>
      </x:c>
      <x:c r="G81" s="360" t="n">
        <x:v>2.15117404022354</x:v>
      </x:c>
      <x:c r="H81" s="360" t="n">
        <x:v>2.5008714919499377</x:v>
      </x:c>
      <x:c r="I81" s="75" t="n">
        <x:v>94</x:v>
      </x:c>
      <x:c r="J81" s="75" t="n">
        <x:v>94</x:v>
      </x:c>
      <x:c r="K81" s="75" t="n">
        <x:v>94</x:v>
      </x:c>
      <x:c r="L81" s="75" t="n">
        <x:v>94</x:v>
      </x:c>
      <x:c r="M81" s="75" t="n">
        <x:v>94</x:v>
      </x:c>
      <x:c r="N81" s="75" t="n">
        <x:v>94</x:v>
      </x:c>
    </x:row>
    <x:row r="82">
      <x:c r="A82" s="12" t="n">
        <x:v>2020</x:v>
      </x:c>
      <x:c r="B82" s="12" t="str">
        <x:v>Schleswig-Holstein</x:v>
      </x:c>
      <x:c r="C82" s="12" t="str">
        <x:v>Broad observed</x:v>
      </x:c>
      <x:c r="D82" s="75" t="n">
        <x:v>298.6</x:v>
      </x:c>
      <x:c r="E82" s="75" t="n">
        <x:v>171.856</x:v>
      </x:c>
      <x:c r="F82" s="360" t="n">
        <x:v>1.7259155737496128</x:v>
      </x:c>
      <x:c r="G82" s="360" t="n">
        <x:v>2.15117404022354</x:v>
      </x:c>
      <x:c r="H82" s="360" t="n">
        <x:v>2.5008714919499377</x:v>
      </x:c>
      <x:c r="I82" s="75" t="n">
        <x:v>298.6</x:v>
      </x:c>
      <x:c r="J82" s="75" t="n">
        <x:v>298.6</x:v>
      </x:c>
      <x:c r="K82" s="75" t="n">
        <x:v>298.6</x:v>
      </x:c>
      <x:c r="L82" s="75" t="n">
        <x:v>298.6</x:v>
      </x:c>
      <x:c r="M82" s="75" t="n">
        <x:v>298.6</x:v>
      </x:c>
      <x:c r="N82" s="75" t="n">
        <x:v>298.6</x:v>
      </x:c>
    </x:row>
    <x:row r="83">
      <x:c r="A83" s="12" t="n">
        <x:v>2020</x:v>
      </x:c>
      <x:c r="B83" s="12" t="str">
        <x:v>Thüringen</x:v>
      </x:c>
      <x:c r="C83" s="12" t="str">
        <x:v>Pure fallback</x:v>
      </x:c>
      <x:c r="D83" s="75" t="n">
        <x:v>57.211</x:v>
      </x:c>
      <x:c r="E83" s="75" t="n">
        <x:v>57.211</x:v>
      </x:c>
      <x:c r="F83" s="360" t="n">
        <x:v>1.7259155737496128</x:v>
      </x:c>
      <x:c r="G83" s="360" t="n">
        <x:v>2.15117404022354</x:v>
      </x:c>
      <x:c r="H83" s="360" t="n">
        <x:v>2.5008714919499377</x:v>
      </x:c>
      <x:c r="I83" s="75" t="n">
        <x:v>98.74135588978909</x:v>
      </x:c>
      <x:c r="J83" s="75" t="n">
        <x:v>123.07081801522895</x:v>
      </x:c>
      <x:c r="K83" s="75" t="n">
        <x:v>143.0773589259479</x:v>
      </x:c>
      <x:c r="L83" s="75" t="n">
        <x:v>98.74135588978909</x:v>
      </x:c>
      <x:c r="M83" s="75" t="n">
        <x:v>123.07081801522895</x:v>
      </x:c>
      <x:c r="N83" s="75" t="n">
        <x:v>143.0773589259479</x:v>
      </x:c>
    </x:row>
    <x:row r="84">
      <x:c r="A84" s="12" t="n">
        <x:v>2021</x:v>
      </x:c>
      <x:c r="B84" s="12" t="str">
        <x:v>Baden-Württemberg</x:v>
      </x:c>
      <x:c r="C84" s="12" t="str">
        <x:v>Partial observed</x:v>
      </x:c>
      <x:c r="D84" s="75" t="n">
        <x:v>511.4</x:v>
      </x:c>
      <x:c r="E84" s="75" t="n">
        <x:v>389.63</x:v>
      </x:c>
      <x:c r="F84" s="360" t="n">
        <x:v>1.5516111341474834</x:v>
      </x:c>
      <x:c r="G84" s="360" t="n">
        <x:v>1.6446944395617273</x:v>
      </x:c>
      <x:c r="H84" s="360" t="n">
        <x:v>2.286968571043176</x:v>
      </x:c>
      <x:c r="I84" s="75" t="n">
        <x:v>511.4</x:v>
      </x:c>
      <x:c r="J84" s="75" t="n">
        <x:v>511.4</x:v>
      </x:c>
      <x:c r="K84" s="75" t="n">
        <x:v>511.4</x:v>
      </x:c>
      <x:c r="L84" s="75" t="n">
        <x:v>604.5542461978839</x:v>
      </x:c>
      <x:c r="M84" s="75" t="n">
        <x:v>640.8222944864358</x:v>
      </x:c>
      <x:c r="N84" s="75" t="n">
        <x:v>891.0715643355527</x:v>
      </x:c>
    </x:row>
    <x:row r="85">
      <x:c r="A85" s="12" t="n">
        <x:v>2021</x:v>
      </x:c>
      <x:c r="B85" s="12" t="str">
        <x:v>Bayern</x:v>
      </x:c>
      <x:c r="C85" s="12" t="str">
        <x:v>Partial observed</x:v>
      </x:c>
      <x:c r="D85" s="75" t="n">
        <x:v>1151.83</x:v>
      </x:c>
      <x:c r="E85" s="75" t="n">
        <x:v>622.971</x:v>
      </x:c>
      <x:c r="F85" s="360" t="n">
        <x:v>1.5516111341474834</x:v>
      </x:c>
      <x:c r="G85" s="360" t="n">
        <x:v>1.6446944395617273</x:v>
      </x:c>
      <x:c r="H85" s="360" t="n">
        <x:v>2.286968571043176</x:v>
      </x:c>
      <x:c r="I85" s="75" t="n">
        <x:v>1151.83</x:v>
      </x:c>
      <x:c r="J85" s="75" t="n">
        <x:v>1151.83</x:v>
      </x:c>
      <x:c r="K85" s="75" t="n">
        <x:v>1151.83</x:v>
      </x:c>
      <x:c r="L85" s="75" t="n">
        <x:v>1151.83</x:v>
      </x:c>
      <x:c r="M85" s="75" t="n">
        <x:v>1151.83</x:v>
      </x:c>
      <x:c r="N85" s="75" t="n">
        <x:v>1424.7150976713385</x:v>
      </x:c>
    </x:row>
    <x:row r="86">
      <x:c r="A86" s="12" t="n">
        <x:v>2021</x:v>
      </x:c>
      <x:c r="B86" s="12" t="str">
        <x:v>Berlin</x:v>
      </x:c>
      <x:c r="C86" s="12" t="str">
        <x:v>Partial observed</x:v>
      </x:c>
      <x:c r="D86" s="75" t="n">
        <x:v>544.5</x:v>
      </x:c>
      <x:c r="E86" s="75" t="n">
        <x:v>389.637</x:v>
      </x:c>
      <x:c r="F86" s="360" t="n">
        <x:v>1.5516111341474834</x:v>
      </x:c>
      <x:c r="G86" s="360" t="n">
        <x:v>1.6446944395617273</x:v>
      </x:c>
      <x:c r="H86" s="360" t="n">
        <x:v>2.286968571043176</x:v>
      </x:c>
      <x:c r="I86" s="75" t="n">
        <x:v>544.5</x:v>
      </x:c>
      <x:c r="J86" s="75" t="n">
        <x:v>544.5</x:v>
      </x:c>
      <x:c r="K86" s="75" t="n">
        <x:v>544.5</x:v>
      </x:c>
      <x:c r="L86" s="75" t="n">
        <x:v>604.565107475823</x:v>
      </x:c>
      <x:c r="M86" s="75" t="n">
        <x:v>640.8338073475128</x:v>
      </x:c>
      <x:c r="N86" s="75" t="n">
        <x:v>891.0875731155501</x:v>
      </x:c>
    </x:row>
    <x:row r="87">
      <x:c r="A87" s="12" t="n">
        <x:v>2021</x:v>
      </x:c>
      <x:c r="B87" s="12" t="str">
        <x:v>Brandenburg</x:v>
      </x:c>
      <x:c r="C87" s="12" t="str">
        <x:v>Broad observed</x:v>
      </x:c>
      <x:c r="D87" s="75" t="n">
        <x:v>384.4</x:v>
      </x:c>
      <x:c r="E87" s="75" t="n">
        <x:v>158.12</x:v>
      </x:c>
      <x:c r="F87" s="360" t="n">
        <x:v>1.5516111341474834</x:v>
      </x:c>
      <x:c r="G87" s="360" t="n">
        <x:v>1.6446944395617273</x:v>
      </x:c>
      <x:c r="H87" s="360" t="n">
        <x:v>2.286968571043176</x:v>
      </x:c>
      <x:c r="I87" s="75" t="n">
        <x:v>384.4</x:v>
      </x:c>
      <x:c r="J87" s="75" t="n">
        <x:v>384.4</x:v>
      </x:c>
      <x:c r="K87" s="75" t="n">
        <x:v>384.4</x:v>
      </x:c>
      <x:c r="L87" s="75" t="n">
        <x:v>384.4</x:v>
      </x:c>
      <x:c r="M87" s="75" t="n">
        <x:v>384.4</x:v>
      </x:c>
      <x:c r="N87" s="75" t="n">
        <x:v>384.4</x:v>
      </x:c>
    </x:row>
    <x:row r="88">
      <x:c r="A88" s="12" t="n">
        <x:v>2021</x:v>
      </x:c>
      <x:c r="B88" s="12" t="str">
        <x:v>Bremen</x:v>
      </x:c>
      <x:c r="C88" s="12" t="str">
        <x:v>Pure fallback</x:v>
      </x:c>
      <x:c r="D88" s="75" t="n">
        <x:v>43.855</x:v>
      </x:c>
      <x:c r="E88" s="75" t="n">
        <x:v>43.855</x:v>
      </x:c>
      <x:c r="F88" s="360" t="n">
        <x:v>1.5516111341474834</x:v>
      </x:c>
      <x:c r="G88" s="360" t="n">
        <x:v>1.6446944395617273</x:v>
      </x:c>
      <x:c r="H88" s="360" t="n">
        <x:v>2.286968571043176</x:v>
      </x:c>
      <x:c r="I88" s="75" t="n">
        <x:v>68.04590628803788</x:v>
      </x:c>
      <x:c r="J88" s="75" t="n">
        <x:v>72.12807464697954</x:v>
      </x:c>
      <x:c r="K88" s="75" t="n">
        <x:v>100.29500668309848</x:v>
      </x:c>
      <x:c r="L88" s="75" t="n">
        <x:v>68.04590628803788</x:v>
      </x:c>
      <x:c r="M88" s="75" t="n">
        <x:v>72.12807464697954</x:v>
      </x:c>
      <x:c r="N88" s="75" t="n">
        <x:v>100.29500668309848</x:v>
      </x:c>
    </x:row>
    <x:row r="89">
      <x:c r="A89" s="12" t="n">
        <x:v>2021</x:v>
      </x:c>
      <x:c r="B89" s="12" t="str">
        <x:v>Hamburg</x:v>
      </x:c>
      <x:c r="C89" s="12" t="str">
        <x:v>Broad observed</x:v>
      </x:c>
      <x:c r="D89" s="75" t="n">
        <x:v>219</x:v>
      </x:c>
      <x:c r="E89" s="75" t="n">
        <x:v>184.487</x:v>
      </x:c>
      <x:c r="F89" s="360" t="n">
        <x:v>1.5516111341474834</x:v>
      </x:c>
      <x:c r="G89" s="360" t="n">
        <x:v>1.6446944395617273</x:v>
      </x:c>
      <x:c r="H89" s="360" t="n">
        <x:v>2.286968571043176</x:v>
      </x:c>
      <x:c r="I89" s="75" t="n">
        <x:v>219</x:v>
      </x:c>
      <x:c r="J89" s="75" t="n">
        <x:v>219</x:v>
      </x:c>
      <x:c r="K89" s="75" t="n">
        <x:v>219</x:v>
      </x:c>
      <x:c r="L89" s="75" t="n">
        <x:v>219</x:v>
      </x:c>
      <x:c r="M89" s="75" t="n">
        <x:v>219</x:v>
      </x:c>
      <x:c r="N89" s="75" t="n">
        <x:v>219</x:v>
      </x:c>
    </x:row>
    <x:row r="90">
      <x:c r="A90" s="12" t="n">
        <x:v>2021</x:v>
      </x:c>
      <x:c r="B90" s="12" t="str">
        <x:v>Hessen</x:v>
      </x:c>
      <x:c r="C90" s="12" t="str">
        <x:v>Broad observed</x:v>
      </x:c>
      <x:c r="D90" s="75" t="n">
        <x:v>746</x:v>
      </x:c>
      <x:c r="E90" s="75" t="n">
        <x:v>326.196</x:v>
      </x:c>
      <x:c r="F90" s="360" t="n">
        <x:v>1.5516111341474834</x:v>
      </x:c>
      <x:c r="G90" s="360" t="n">
        <x:v>1.6446944395617273</x:v>
      </x:c>
      <x:c r="H90" s="360" t="n">
        <x:v>2.286968571043176</x:v>
      </x:c>
      <x:c r="I90" s="75" t="n">
        <x:v>746</x:v>
      </x:c>
      <x:c r="J90" s="75" t="n">
        <x:v>746</x:v>
      </x:c>
      <x:c r="K90" s="75" t="n">
        <x:v>746</x:v>
      </x:c>
      <x:c r="L90" s="75" t="n">
        <x:v>746</x:v>
      </x:c>
      <x:c r="M90" s="75" t="n">
        <x:v>746</x:v>
      </x:c>
      <x:c r="N90" s="75" t="n">
        <x:v>746</x:v>
      </x:c>
    </x:row>
    <x:row r="91">
      <x:c r="A91" s="12" t="n">
        <x:v>2021</x:v>
      </x:c>
      <x:c r="B91" s="12" t="str">
        <x:v>Mecklenburg-Vorpommern</x:v>
      </x:c>
      <x:c r="C91" s="12" t="str">
        <x:v>Broad observed</x:v>
      </x:c>
      <x:c r="D91" s="75" t="n">
        <x:v>88</x:v>
      </x:c>
      <x:c r="E91" s="75" t="n">
        <x:v>62.966</x:v>
      </x:c>
      <x:c r="F91" s="360" t="n">
        <x:v>1.5516111341474834</x:v>
      </x:c>
      <x:c r="G91" s="360" t="n">
        <x:v>1.6446944395617273</x:v>
      </x:c>
      <x:c r="H91" s="360" t="n">
        <x:v>2.286968571043176</x:v>
      </x:c>
      <x:c r="I91" s="75" t="n">
        <x:v>88</x:v>
      </x:c>
      <x:c r="J91" s="75" t="n">
        <x:v>88</x:v>
      </x:c>
      <x:c r="K91" s="75" t="n">
        <x:v>88</x:v>
      </x:c>
      <x:c r="L91" s="75" t="n">
        <x:v>88</x:v>
      </x:c>
      <x:c r="M91" s="75" t="n">
        <x:v>88</x:v>
      </x:c>
      <x:c r="N91" s="75" t="n">
        <x:v>88</x:v>
      </x:c>
    </x:row>
    <x:row r="92">
      <x:c r="A92" s="12" t="n">
        <x:v>2021</x:v>
      </x:c>
      <x:c r="B92" s="12" t="str">
        <x:v>Niedersachsen</x:v>
      </x:c>
      <x:c r="C92" s="12" t="str">
        <x:v>Broad observed</x:v>
      </x:c>
      <x:c r="D92" s="75" t="n">
        <x:v>655</x:v>
      </x:c>
      <x:c r="E92" s="75" t="n">
        <x:v>408.619</x:v>
      </x:c>
      <x:c r="F92" s="360" t="n">
        <x:v>1.5516111341474834</x:v>
      </x:c>
      <x:c r="G92" s="360" t="n">
        <x:v>1.6446944395617273</x:v>
      </x:c>
      <x:c r="H92" s="360" t="n">
        <x:v>2.286968571043176</x:v>
      </x:c>
      <x:c r="I92" s="75" t="n">
        <x:v>655</x:v>
      </x:c>
      <x:c r="J92" s="75" t="n">
        <x:v>655</x:v>
      </x:c>
      <x:c r="K92" s="75" t="n">
        <x:v>655</x:v>
      </x:c>
      <x:c r="L92" s="75" t="n">
        <x:v>655</x:v>
      </x:c>
      <x:c r="M92" s="75" t="n">
        <x:v>655</x:v>
      </x:c>
      <x:c r="N92" s="75" t="n">
        <x:v>655</x:v>
      </x:c>
    </x:row>
    <x:row r="93">
      <x:c r="A93" s="12" t="n">
        <x:v>2021</x:v>
      </x:c>
      <x:c r="B93" s="12" t="str">
        <x:v>Nordrhein-Westfalen</x:v>
      </x:c>
      <x:c r="C93" s="12" t="str">
        <x:v>Broad observed</x:v>
      </x:c>
      <x:c r="D93" s="75" t="n">
        <x:v>1862</x:v>
      </x:c>
      <x:c r="E93" s="75" t="n">
        <x:v>789.948</x:v>
      </x:c>
      <x:c r="F93" s="360" t="n">
        <x:v>1.5516111341474834</x:v>
      </x:c>
      <x:c r="G93" s="360" t="n">
        <x:v>1.6446944395617273</x:v>
      </x:c>
      <x:c r="H93" s="360" t="n">
        <x:v>2.286968571043176</x:v>
      </x:c>
      <x:c r="I93" s="75" t="n">
        <x:v>1862</x:v>
      </x:c>
      <x:c r="J93" s="75" t="n">
        <x:v>1862</x:v>
      </x:c>
      <x:c r="K93" s="75" t="n">
        <x:v>1862</x:v>
      </x:c>
      <x:c r="L93" s="75" t="n">
        <x:v>1862</x:v>
      </x:c>
      <x:c r="M93" s="75" t="n">
        <x:v>1862</x:v>
      </x:c>
      <x:c r="N93" s="75" t="n">
        <x:v>1862</x:v>
      </x:c>
    </x:row>
    <x:row r="94">
      <x:c r="A94" s="12" t="n">
        <x:v>2021</x:v>
      </x:c>
      <x:c r="B94" s="12" t="str">
        <x:v>Rheinland-Pfalz</x:v>
      </x:c>
      <x:c r="C94" s="12" t="str">
        <x:v>Broad observed</x:v>
      </x:c>
      <x:c r="D94" s="75" t="n">
        <x:v>235.75249248</x:v>
      </x:c>
      <x:c r="E94" s="75" t="n">
        <x:v>141.392</x:v>
      </x:c>
      <x:c r="F94" s="360" t="n">
        <x:v>1.5516111341474834</x:v>
      </x:c>
      <x:c r="G94" s="360" t="n">
        <x:v>1.6446944395617273</x:v>
      </x:c>
      <x:c r="H94" s="360" t="n">
        <x:v>2.286968571043176</x:v>
      </x:c>
      <x:c r="I94" s="75" t="n">
        <x:v>235.75249248</x:v>
      </x:c>
      <x:c r="J94" s="75" t="n">
        <x:v>235.75249248</x:v>
      </x:c>
      <x:c r="K94" s="75" t="n">
        <x:v>235.75249248</x:v>
      </x:c>
      <x:c r="L94" s="75" t="n">
        <x:v>235.75249248</x:v>
      </x:c>
      <x:c r="M94" s="75" t="n">
        <x:v>235.75249248</x:v>
      </x:c>
      <x:c r="N94" s="75" t="n">
        <x:v>235.75249248</x:v>
      </x:c>
    </x:row>
    <x:row r="95">
      <x:c r="A95" s="12" t="n">
        <x:v>2021</x:v>
      </x:c>
      <x:c r="B95" s="12" t="str">
        <x:v>Saarland</x:v>
      </x:c>
      <x:c r="C95" s="12" t="str">
        <x:v>Pure fallback</x:v>
      </x:c>
      <x:c r="D95" s="75" t="n">
        <x:v>18.646</x:v>
      </x:c>
      <x:c r="E95" s="75" t="n">
        <x:v>18.646</x:v>
      </x:c>
      <x:c r="F95" s="360" t="n">
        <x:v>1.5516111341474834</x:v>
      </x:c>
      <x:c r="G95" s="360" t="n">
        <x:v>1.6446944395617273</x:v>
      </x:c>
      <x:c r="H95" s="360" t="n">
        <x:v>2.286968571043176</x:v>
      </x:c>
      <x:c r="I95" s="75" t="n">
        <x:v>28.931341207313977</x:v>
      </x:c>
      <x:c r="J95" s="75" t="n">
        <x:v>30.66697252006797</x:v>
      </x:c>
      <x:c r="K95" s="75" t="n">
        <x:v>42.64281597567106</x:v>
      </x:c>
      <x:c r="L95" s="75" t="n">
        <x:v>28.931341207313977</x:v>
      </x:c>
      <x:c r="M95" s="75" t="n">
        <x:v>30.66697252006797</x:v>
      </x:c>
      <x:c r="N95" s="75" t="n">
        <x:v>42.64281597567106</x:v>
      </x:c>
    </x:row>
    <x:row r="96">
      <x:c r="A96" s="12" t="n">
        <x:v>2021</x:v>
      </x:c>
      <x:c r="B96" s="12" t="str">
        <x:v>Sachsen</x:v>
      </x:c>
      <x:c r="C96" s="12" t="str">
        <x:v>Pure fallback</x:v>
      </x:c>
      <x:c r="D96" s="75" t="n">
        <x:v>278.428</x:v>
      </x:c>
      <x:c r="E96" s="75" t="n">
        <x:v>278.428</x:v>
      </x:c>
      <x:c r="F96" s="360" t="n">
        <x:v>1.5516111341474834</x:v>
      </x:c>
      <x:c r="G96" s="360" t="n">
        <x:v>1.6446944395617273</x:v>
      </x:c>
      <x:c r="H96" s="360" t="n">
        <x:v>2.286968571043176</x:v>
      </x:c>
      <x:c r="I96" s="75" t="n">
        <x:v>432.01198485841553</x:v>
      </x:c>
      <x:c r="J96" s="75" t="n">
        <x:v>457.9289834182926</x:v>
      </x:c>
      <x:c r="K96" s="75" t="n">
        <x:v>636.7560852984094</x:v>
      </x:c>
      <x:c r="L96" s="75" t="n">
        <x:v>432.01198485841553</x:v>
      </x:c>
      <x:c r="M96" s="75" t="n">
        <x:v>457.9289834182926</x:v>
      </x:c>
      <x:c r="N96" s="75" t="n">
        <x:v>636.7560852984094</x:v>
      </x:c>
    </x:row>
    <x:row r="97">
      <x:c r="A97" s="12" t="n">
        <x:v>2021</x:v>
      </x:c>
      <x:c r="B97" s="12" t="str">
        <x:v>Sachsen-Anhalt</x:v>
      </x:c>
      <x:c r="C97" s="12" t="str">
        <x:v>Broad observed</x:v>
      </x:c>
      <x:c r="D97" s="75" t="n">
        <x:v>116</x:v>
      </x:c>
      <x:c r="E97" s="75" t="n">
        <x:v>74.761</x:v>
      </x:c>
      <x:c r="F97" s="360" t="n">
        <x:v>1.5516111341474834</x:v>
      </x:c>
      <x:c r="G97" s="360" t="n">
        <x:v>1.6446944395617273</x:v>
      </x:c>
      <x:c r="H97" s="360" t="n">
        <x:v>2.286968571043176</x:v>
      </x:c>
      <x:c r="I97" s="75" t="n">
        <x:v>116</x:v>
      </x:c>
      <x:c r="J97" s="75" t="n">
        <x:v>116</x:v>
      </x:c>
      <x:c r="K97" s="75" t="n">
        <x:v>116</x:v>
      </x:c>
      <x:c r="L97" s="75" t="n">
        <x:v>116</x:v>
      </x:c>
      <x:c r="M97" s="75" t="n">
        <x:v>116</x:v>
      </x:c>
      <x:c r="N97" s="75" t="n">
        <x:v>116</x:v>
      </x:c>
    </x:row>
    <x:row r="98">
      <x:c r="A98" s="12" t="n">
        <x:v>2021</x:v>
      </x:c>
      <x:c r="B98" s="12" t="str">
        <x:v>Schleswig-Holstein</x:v>
      </x:c>
      <x:c r="C98" s="12" t="str">
        <x:v>Broad observed</x:v>
      </x:c>
      <x:c r="D98" s="75" t="n">
        <x:v>280.7</x:v>
      </x:c>
      <x:c r="E98" s="75" t="n">
        <x:v>170.67</x:v>
      </x:c>
      <x:c r="F98" s="360" t="n">
        <x:v>1.5516111341474834</x:v>
      </x:c>
      <x:c r="G98" s="360" t="n">
        <x:v>1.6446944395617273</x:v>
      </x:c>
      <x:c r="H98" s="360" t="n">
        <x:v>2.286968571043176</x:v>
      </x:c>
      <x:c r="I98" s="75" t="n">
        <x:v>280.7</x:v>
      </x:c>
      <x:c r="J98" s="75" t="n">
        <x:v>280.7</x:v>
      </x:c>
      <x:c r="K98" s="75" t="n">
        <x:v>280.7</x:v>
      </x:c>
      <x:c r="L98" s="75" t="n">
        <x:v>280.7</x:v>
      </x:c>
      <x:c r="M98" s="75" t="n">
        <x:v>280.7</x:v>
      </x:c>
      <x:c r="N98" s="75" t="n">
        <x:v>280.7</x:v>
      </x:c>
    </x:row>
    <x:row r="99">
      <x:c r="A99" s="12" t="n">
        <x:v>2021</x:v>
      </x:c>
      <x:c r="B99" s="12" t="str">
        <x:v>Thüringen</x:v>
      </x:c>
      <x:c r="C99" s="12" t="str">
        <x:v>Pure fallback</x:v>
      </x:c>
      <x:c r="D99" s="75" t="n">
        <x:v>60.449</x:v>
      </x:c>
      <x:c r="E99" s="75" t="n">
        <x:v>60.449</x:v>
      </x:c>
      <x:c r="F99" s="360" t="n">
        <x:v>1.5516111341474834</x:v>
      </x:c>
      <x:c r="G99" s="360" t="n">
        <x:v>1.6446944395617273</x:v>
      </x:c>
      <x:c r="H99" s="360" t="n">
        <x:v>2.286968571043176</x:v>
      </x:c>
      <x:c r="I99" s="75" t="n">
        <x:v>93.79334144808122</x:v>
      </x:c>
      <x:c r="J99" s="75" t="n">
        <x:v>99.42013417706686</x:v>
      </x:c>
      <x:c r="K99" s="75" t="n">
        <x:v>138.24496315098895</x:v>
      </x:c>
      <x:c r="L99" s="75" t="n">
        <x:v>93.79334144808122</x:v>
      </x:c>
      <x:c r="M99" s="75" t="n">
        <x:v>99.42013417706686</x:v>
      </x:c>
      <x:c r="N99" s="75" t="n">
        <x:v>138.24496315098895</x:v>
      </x:c>
    </x:row>
    <x:row r="100">
      <x:c r="A100" s="12" t="n">
        <x:v>2022</x:v>
      </x:c>
      <x:c r="B100" s="12" t="str">
        <x:v>Baden-Württemberg</x:v>
      </x:c>
      <x:c r="C100" s="12" t="str">
        <x:v>Partial observed</x:v>
      </x:c>
      <x:c r="D100" s="75" t="n">
        <x:v>714.5</x:v>
      </x:c>
      <x:c r="E100" s="75" t="n">
        <x:v>588.308</x:v>
      </x:c>
      <x:c r="F100" s="360" t="n">
        <x:v>1.681876860550825</x:v>
      </x:c>
      <x:c r="G100" s="360" t="n">
        <x:v>1.764033003676536</x:v>
      </x:c>
      <x:c r="H100" s="360" t="n">
        <x:v>2.2038745189103186</x:v>
      </x:c>
      <x:c r="I100" s="75" t="n">
        <x:v>714.5</x:v>
      </x:c>
      <x:c r="J100" s="75" t="n">
        <x:v>714.5</x:v>
      </x:c>
      <x:c r="K100" s="75" t="n">
        <x:v>714.5</x:v>
      </x:c>
      <x:c r="L100" s="75" t="n">
        <x:v>989.4616120769347</x:v>
      </x:c>
      <x:c r="M100" s="75" t="n">
        <x:v>1037.7947283269355</x:v>
      </x:c>
      <x:c r="N100" s="75" t="n">
        <x:v>1296.5570104710916</x:v>
      </x:c>
    </x:row>
    <x:row r="101">
      <x:c r="A101" s="12" t="n">
        <x:v>2022</x:v>
      </x:c>
      <x:c r="B101" s="12" t="str">
        <x:v>Bayern</x:v>
      </x:c>
      <x:c r="C101" s="12" t="str">
        <x:v>Partial observed</x:v>
      </x:c>
      <x:c r="D101" s="75" t="n">
        <x:v>1457.8</x:v>
      </x:c>
      <x:c r="E101" s="75" t="n">
        <x:v>869.32</x:v>
      </x:c>
      <x:c r="F101" s="360" t="n">
        <x:v>1.681876860550825</x:v>
      </x:c>
      <x:c r="G101" s="360" t="n">
        <x:v>1.764033003676536</x:v>
      </x:c>
      <x:c r="H101" s="360" t="n">
        <x:v>2.2038745189103186</x:v>
      </x:c>
      <x:c r="I101" s="75" t="n">
        <x:v>1457.8</x:v>
      </x:c>
      <x:c r="J101" s="75" t="n">
        <x:v>1457.8</x:v>
      </x:c>
      <x:c r="K101" s="75" t="n">
        <x:v>1457.8</x:v>
      </x:c>
      <x:c r="L101" s="75" t="n">
        <x:v>1462.0891924140433</x:v>
      </x:c>
      <x:c r="M101" s="75" t="n">
        <x:v>1533.5091707560864</x:v>
      </x:c>
      <x:c r="N101" s="75" t="n">
        <x:v>1915.8721967791182</x:v>
      </x:c>
    </x:row>
    <x:row r="102">
      <x:c r="A102" s="12" t="n">
        <x:v>2022</x:v>
      </x:c>
      <x:c r="B102" s="12" t="str">
        <x:v>Berlin</x:v>
      </x:c>
      <x:c r="C102" s="12" t="str">
        <x:v>Broad observed</x:v>
      </x:c>
      <x:c r="D102" s="75" t="n">
        <x:v>1042</x:v>
      </x:c>
      <x:c r="E102" s="75" t="n">
        <x:v>466.2</x:v>
      </x:c>
      <x:c r="F102" s="360" t="n">
        <x:v>1.681876860550825</x:v>
      </x:c>
      <x:c r="G102" s="360" t="n">
        <x:v>1.764033003676536</x:v>
      </x:c>
      <x:c r="H102" s="360" t="n">
        <x:v>2.2038745189103186</x:v>
      </x:c>
      <x:c r="I102" s="75" t="n">
        <x:v>1042</x:v>
      </x:c>
      <x:c r="J102" s="75" t="n">
        <x:v>1042</x:v>
      </x:c>
      <x:c r="K102" s="75" t="n">
        <x:v>1042</x:v>
      </x:c>
      <x:c r="L102" s="75" t="n">
        <x:v>1042</x:v>
      </x:c>
      <x:c r="M102" s="75" t="n">
        <x:v>1042</x:v>
      </x:c>
      <x:c r="N102" s="75" t="n">
        <x:v>1042</x:v>
      </x:c>
    </x:row>
    <x:row r="103">
      <x:c r="A103" s="12" t="n">
        <x:v>2022</x:v>
      </x:c>
      <x:c r="B103" s="12" t="str">
        <x:v>Brandenburg</x:v>
      </x:c>
      <x:c r="C103" s="12" t="str">
        <x:v>Broad observed</x:v>
      </x:c>
      <x:c r="D103" s="75" t="n">
        <x:v>512.5</x:v>
      </x:c>
      <x:c r="E103" s="75" t="n">
        <x:v>232.545</x:v>
      </x:c>
      <x:c r="F103" s="360" t="n">
        <x:v>1.681876860550825</x:v>
      </x:c>
      <x:c r="G103" s="360" t="n">
        <x:v>1.764033003676536</x:v>
      </x:c>
      <x:c r="H103" s="360" t="n">
        <x:v>2.2038745189103186</x:v>
      </x:c>
      <x:c r="I103" s="75" t="n">
        <x:v>512.5</x:v>
      </x:c>
      <x:c r="J103" s="75" t="n">
        <x:v>512.5</x:v>
      </x:c>
      <x:c r="K103" s="75" t="n">
        <x:v>512.5</x:v>
      </x:c>
      <x:c r="L103" s="75" t="n">
        <x:v>512.5</x:v>
      </x:c>
      <x:c r="M103" s="75" t="n">
        <x:v>512.5</x:v>
      </x:c>
      <x:c r="N103" s="75" t="n">
        <x:v>512.5</x:v>
      </x:c>
    </x:row>
    <x:row r="104">
      <x:c r="A104" s="12" t="n">
        <x:v>2022</x:v>
      </x:c>
      <x:c r="B104" s="12" t="str">
        <x:v>Bremen</x:v>
      </x:c>
      <x:c r="C104" s="12" t="str">
        <x:v>Pure fallback</x:v>
      </x:c>
      <x:c r="D104" s="75" t="n">
        <x:v>65.588</x:v>
      </x:c>
      <x:c r="E104" s="75" t="n">
        <x:v>65.588</x:v>
      </x:c>
      <x:c r="F104" s="360" t="n">
        <x:v>1.681876860550825</x:v>
      </x:c>
      <x:c r="G104" s="360" t="n">
        <x:v>1.764033003676536</x:v>
      </x:c>
      <x:c r="H104" s="360" t="n">
        <x:v>2.2038745189103186</x:v>
      </x:c>
      <x:c r="I104" s="75" t="n">
        <x:v>110.3109395298075</x:v>
      </x:c>
      <x:c r="J104" s="75" t="n">
        <x:v>115.69939664513663</x:v>
      </x:c>
      <x:c r="K104" s="75" t="n">
        <x:v>144.54772194628995</x:v>
      </x:c>
      <x:c r="L104" s="75" t="n">
        <x:v>110.3109395298075</x:v>
      </x:c>
      <x:c r="M104" s="75" t="n">
        <x:v>115.69939664513663</x:v>
      </x:c>
      <x:c r="N104" s="75" t="n">
        <x:v>144.54772194628995</x:v>
      </x:c>
    </x:row>
    <x:row r="105">
      <x:c r="A105" s="12" t="n">
        <x:v>2022</x:v>
      </x:c>
      <x:c r="B105" s="12" t="str">
        <x:v>Hamburg</x:v>
      </x:c>
      <x:c r="C105" s="12" t="str">
        <x:v>Partial observed</x:v>
      </x:c>
      <x:c r="D105" s="75" t="n">
        <x:v>445</x:v>
      </x:c>
      <x:c r="E105" s="75" t="n">
        <x:v>203.329</x:v>
      </x:c>
      <x:c r="F105" s="360" t="n">
        <x:v>1.681876860550825</x:v>
      </x:c>
      <x:c r="G105" s="360" t="n">
        <x:v>1.764033003676536</x:v>
      </x:c>
      <x:c r="H105" s="360" t="n">
        <x:v>2.2038745189103186</x:v>
      </x:c>
      <x:c r="I105" s="75" t="n">
        <x:v>445</x:v>
      </x:c>
      <x:c r="J105" s="75" t="n">
        <x:v>445</x:v>
      </x:c>
      <x:c r="K105" s="75" t="n">
        <x:v>445</x:v>
      </x:c>
      <x:c r="L105" s="75" t="n">
        <x:v>445</x:v>
      </x:c>
      <x:c r="M105" s="75" t="n">
        <x:v>445</x:v>
      </x:c>
      <x:c r="N105" s="75" t="n">
        <x:v>448.1116020555162</x:v>
      </x:c>
    </x:row>
    <x:row r="106">
      <x:c r="A106" s="12" t="n">
        <x:v>2022</x:v>
      </x:c>
      <x:c r="B106" s="12" t="str">
        <x:v>Hessen</x:v>
      </x:c>
      <x:c r="C106" s="12" t="str">
        <x:v>Broad observed</x:v>
      </x:c>
      <x:c r="D106" s="75" t="n">
        <x:v>966</x:v>
      </x:c>
      <x:c r="E106" s="75" t="n">
        <x:v>573.387</x:v>
      </x:c>
      <x:c r="F106" s="360" t="n">
        <x:v>1.681876860550825</x:v>
      </x:c>
      <x:c r="G106" s="360" t="n">
        <x:v>1.764033003676536</x:v>
      </x:c>
      <x:c r="H106" s="360" t="n">
        <x:v>2.2038745189103186</x:v>
      </x:c>
      <x:c r="I106" s="75" t="n">
        <x:v>966</x:v>
      </x:c>
      <x:c r="J106" s="75" t="n">
        <x:v>966</x:v>
      </x:c>
      <x:c r="K106" s="75" t="n">
        <x:v>966</x:v>
      </x:c>
      <x:c r="L106" s="75" t="n">
        <x:v>966</x:v>
      </x:c>
      <x:c r="M106" s="75" t="n">
        <x:v>966</x:v>
      </x:c>
      <x:c r="N106" s="75" t="n">
        <x:v>966</x:v>
      </x:c>
    </x:row>
    <x:row r="107">
      <x:c r="A107" s="12" t="n">
        <x:v>2022</x:v>
      </x:c>
      <x:c r="B107" s="12" t="str">
        <x:v>Mecklenburg-Vorpommern</x:v>
      </x:c>
      <x:c r="C107" s="12" t="str">
        <x:v>Partial observed</x:v>
      </x:c>
      <x:c r="D107" s="75" t="n">
        <x:v>224</x:v>
      </x:c>
      <x:c r="E107" s="75" t="n">
        <x:v>115.075</x:v>
      </x:c>
      <x:c r="F107" s="360" t="n">
        <x:v>1.681876860550825</x:v>
      </x:c>
      <x:c r="G107" s="360" t="n">
        <x:v>1.764033003676536</x:v>
      </x:c>
      <x:c r="H107" s="360" t="n">
        <x:v>2.2038745189103186</x:v>
      </x:c>
      <x:c r="I107" s="75" t="n">
        <x:v>224</x:v>
      </x:c>
      <x:c r="J107" s="75" t="n">
        <x:v>224</x:v>
      </x:c>
      <x:c r="K107" s="75" t="n">
        <x:v>224</x:v>
      </x:c>
      <x:c r="L107" s="75" t="n">
        <x:v>224</x:v>
      </x:c>
      <x:c r="M107" s="75" t="n">
        <x:v>224</x:v>
      </x:c>
      <x:c r="N107" s="75" t="n">
        <x:v>253.6108602636049</x:v>
      </x:c>
    </x:row>
    <x:row r="108">
      <x:c r="A108" s="12" t="n">
        <x:v>2022</x:v>
      </x:c>
      <x:c r="B108" s="12" t="str">
        <x:v>Niedersachsen</x:v>
      </x:c>
      <x:c r="C108" s="12" t="str">
        <x:v>Broad observed</x:v>
      </x:c>
      <x:c r="D108" s="75" t="n">
        <x:v>951</x:v>
      </x:c>
      <x:c r="E108" s="75" t="n">
        <x:v>631.16</x:v>
      </x:c>
      <x:c r="F108" s="360" t="n">
        <x:v>1.681876860550825</x:v>
      </x:c>
      <x:c r="G108" s="360" t="n">
        <x:v>1.764033003676536</x:v>
      </x:c>
      <x:c r="H108" s="360" t="n">
        <x:v>2.2038745189103186</x:v>
      </x:c>
      <x:c r="I108" s="75" t="n">
        <x:v>951</x:v>
      </x:c>
      <x:c r="J108" s="75" t="n">
        <x:v>951</x:v>
      </x:c>
      <x:c r="K108" s="75" t="n">
        <x:v>951</x:v>
      </x:c>
      <x:c r="L108" s="75" t="n">
        <x:v>951</x:v>
      </x:c>
      <x:c r="M108" s="75" t="n">
        <x:v>951</x:v>
      </x:c>
      <x:c r="N108" s="75" t="n">
        <x:v>951</x:v>
      </x:c>
    </x:row>
    <x:row r="109">
      <x:c r="A109" s="12" t="n">
        <x:v>2022</x:v>
      </x:c>
      <x:c r="B109" s="12" t="str">
        <x:v>Nordrhein-Westfalen</x:v>
      </x:c>
      <x:c r="C109" s="12" t="str">
        <x:v>Broad observed</x:v>
      </x:c>
      <x:c r="D109" s="75" t="n">
        <x:v>3074</x:v>
      </x:c>
      <x:c r="E109" s="75" t="n">
        <x:v>1218.061</x:v>
      </x:c>
      <x:c r="F109" s="360" t="n">
        <x:v>1.681876860550825</x:v>
      </x:c>
      <x:c r="G109" s="360" t="n">
        <x:v>1.764033003676536</x:v>
      </x:c>
      <x:c r="H109" s="360" t="n">
        <x:v>2.2038745189103186</x:v>
      </x:c>
      <x:c r="I109" s="75" t="n">
        <x:v>3074</x:v>
      </x:c>
      <x:c r="J109" s="75" t="n">
        <x:v>3074</x:v>
      </x:c>
      <x:c r="K109" s="75" t="n">
        <x:v>3074</x:v>
      </x:c>
      <x:c r="L109" s="75" t="n">
        <x:v>3074</x:v>
      </x:c>
      <x:c r="M109" s="75" t="n">
        <x:v>3074</x:v>
      </x:c>
      <x:c r="N109" s="75" t="n">
        <x:v>3074</x:v>
      </x:c>
    </x:row>
    <x:row r="110">
      <x:c r="A110" s="12" t="n">
        <x:v>2022</x:v>
      </x:c>
      <x:c r="B110" s="12" t="str">
        <x:v>Rheinland-Pfalz</x:v>
      </x:c>
      <x:c r="C110" s="12" t="str">
        <x:v>Broad observed</x:v>
      </x:c>
      <x:c r="D110" s="75" t="n">
        <x:v>396.32176687</x:v>
      </x:c>
      <x:c r="E110" s="75" t="n">
        <x:v>224.668</x:v>
      </x:c>
      <x:c r="F110" s="360" t="n">
        <x:v>1.681876860550825</x:v>
      </x:c>
      <x:c r="G110" s="360" t="n">
        <x:v>1.764033003676536</x:v>
      </x:c>
      <x:c r="H110" s="360" t="n">
        <x:v>2.2038745189103186</x:v>
      </x:c>
      <x:c r="I110" s="75" t="n">
        <x:v>396.32176687</x:v>
      </x:c>
      <x:c r="J110" s="75" t="n">
        <x:v>396.32176687</x:v>
      </x:c>
      <x:c r="K110" s="75" t="n">
        <x:v>396.32176687</x:v>
      </x:c>
      <x:c r="L110" s="75" t="n">
        <x:v>396.32176687</x:v>
      </x:c>
      <x:c r="M110" s="75" t="n">
        <x:v>396.32176687</x:v>
      </x:c>
      <x:c r="N110" s="75" t="n">
        <x:v>396.32176687</x:v>
      </x:c>
    </x:row>
    <x:row r="111">
      <x:c r="A111" s="12" t="n">
        <x:v>2022</x:v>
      </x:c>
      <x:c r="B111" s="12" t="str">
        <x:v>Saarland</x:v>
      </x:c>
      <x:c r="C111" s="12" t="str">
        <x:v>Pure fallback</x:v>
      </x:c>
      <x:c r="D111" s="75" t="n">
        <x:v>43.813</x:v>
      </x:c>
      <x:c r="E111" s="75" t="n">
        <x:v>43.813</x:v>
      </x:c>
      <x:c r="F111" s="360" t="n">
        <x:v>1.681876860550825</x:v>
      </x:c>
      <x:c r="G111" s="360" t="n">
        <x:v>1.764033003676536</x:v>
      </x:c>
      <x:c r="H111" s="360" t="n">
        <x:v>2.2038745189103186</x:v>
      </x:c>
      <x:c r="I111" s="75" t="n">
        <x:v>73.6880708913133</x:v>
      </x:c>
      <x:c r="J111" s="75" t="n">
        <x:v>77.28757799008007</x:v>
      </x:c>
      <x:c r="K111" s="75" t="n">
        <x:v>96.5583542970178</x:v>
      </x:c>
      <x:c r="L111" s="75" t="n">
        <x:v>73.6880708913133</x:v>
      </x:c>
      <x:c r="M111" s="75" t="n">
        <x:v>77.28757799008007</x:v>
      </x:c>
      <x:c r="N111" s="75" t="n">
        <x:v>96.5583542970178</x:v>
      </x:c>
    </x:row>
    <x:row r="112">
      <x:c r="A112" s="12" t="n">
        <x:v>2022</x:v>
      </x:c>
      <x:c r="B112" s="12" t="str">
        <x:v>Sachsen</x:v>
      </x:c>
      <x:c r="C112" s="12" t="str">
        <x:v>Broad observed</x:v>
      </x:c>
      <x:c r="D112" s="75" t="n">
        <x:v>600.9</x:v>
      </x:c>
      <x:c r="E112" s="75" t="n">
        <x:v>450.365</x:v>
      </x:c>
      <x:c r="F112" s="360" t="n">
        <x:v>1.681876860550825</x:v>
      </x:c>
      <x:c r="G112" s="360" t="n">
        <x:v>1.764033003676536</x:v>
      </x:c>
      <x:c r="H112" s="360" t="n">
        <x:v>2.2038745189103186</x:v>
      </x:c>
      <x:c r="I112" s="75" t="n">
        <x:v>600.9</x:v>
      </x:c>
      <x:c r="J112" s="75" t="n">
        <x:v>600.9</x:v>
      </x:c>
      <x:c r="K112" s="75" t="n">
        <x:v>600.9</x:v>
      </x:c>
      <x:c r="L112" s="75" t="n">
        <x:v>600.9</x:v>
      </x:c>
      <x:c r="M112" s="75" t="n">
        <x:v>600.9</x:v>
      </x:c>
      <x:c r="N112" s="75" t="n">
        <x:v>600.9</x:v>
      </x:c>
    </x:row>
    <x:row r="113">
      <x:c r="A113" s="12" t="n">
        <x:v>2022</x:v>
      </x:c>
      <x:c r="B113" s="12" t="str">
        <x:v>Sachsen-Anhalt</x:v>
      </x:c>
      <x:c r="C113" s="12" t="str">
        <x:v>Broad observed</x:v>
      </x:c>
      <x:c r="D113" s="75" t="n">
        <x:v>263</x:v>
      </x:c>
      <x:c r="E113" s="75" t="n">
        <x:v>128.272</x:v>
      </x:c>
      <x:c r="F113" s="360" t="n">
        <x:v>1.681876860550825</x:v>
      </x:c>
      <x:c r="G113" s="360" t="n">
        <x:v>1.764033003676536</x:v>
      </x:c>
      <x:c r="H113" s="360" t="n">
        <x:v>2.2038745189103186</x:v>
      </x:c>
      <x:c r="I113" s="75" t="n">
        <x:v>263</x:v>
      </x:c>
      <x:c r="J113" s="75" t="n">
        <x:v>263</x:v>
      </x:c>
      <x:c r="K113" s="75" t="n">
        <x:v>263</x:v>
      </x:c>
      <x:c r="L113" s="75" t="n">
        <x:v>263</x:v>
      </x:c>
      <x:c r="M113" s="75" t="n">
        <x:v>263</x:v>
      </x:c>
      <x:c r="N113" s="75" t="n">
        <x:v>263</x:v>
      </x:c>
    </x:row>
    <x:row r="114">
      <x:c r="A114" s="12" t="n">
        <x:v>2022</x:v>
      </x:c>
      <x:c r="B114" s="12" t="str">
        <x:v>Schleswig-Holstein</x:v>
      </x:c>
      <x:c r="C114" s="12" t="str">
        <x:v>Broad observed</x:v>
      </x:c>
      <x:c r="D114" s="75" t="n">
        <x:v>413</x:v>
      </x:c>
      <x:c r="E114" s="75" t="n">
        <x:v>245.559</x:v>
      </x:c>
      <x:c r="F114" s="360" t="n">
        <x:v>1.681876860550825</x:v>
      </x:c>
      <x:c r="G114" s="360" t="n">
        <x:v>1.764033003676536</x:v>
      </x:c>
      <x:c r="H114" s="360" t="n">
        <x:v>2.2038745189103186</x:v>
      </x:c>
      <x:c r="I114" s="75" t="n">
        <x:v>413</x:v>
      </x:c>
      <x:c r="J114" s="75" t="n">
        <x:v>413</x:v>
      </x:c>
      <x:c r="K114" s="75" t="n">
        <x:v>413</x:v>
      </x:c>
      <x:c r="L114" s="75" t="n">
        <x:v>413</x:v>
      </x:c>
      <x:c r="M114" s="75" t="n">
        <x:v>413</x:v>
      </x:c>
      <x:c r="N114" s="75" t="n">
        <x:v>413</x:v>
      </x:c>
    </x:row>
    <x:row r="115">
      <x:c r="A115" s="12" t="n">
        <x:v>2022</x:v>
      </x:c>
      <x:c r="B115" s="12" t="str">
        <x:v>Thüringen</x:v>
      </x:c>
      <x:c r="C115" s="12" t="str">
        <x:v>Partial observed</x:v>
      </x:c>
      <x:c r="D115" s="75" t="n">
        <x:v>220.1</x:v>
      </x:c>
      <x:c r="E115" s="75" t="n">
        <x:v>117.243</x:v>
      </x:c>
      <x:c r="F115" s="360" t="n">
        <x:v>1.681876860550825</x:v>
      </x:c>
      <x:c r="G115" s="360" t="n">
        <x:v>1.764033003676536</x:v>
      </x:c>
      <x:c r="H115" s="360" t="n">
        <x:v>2.2038745189103186</x:v>
      </x:c>
      <x:c r="I115" s="75" t="n">
        <x:v>220.1</x:v>
      </x:c>
      <x:c r="J115" s="75" t="n">
        <x:v>220.1</x:v>
      </x:c>
      <x:c r="K115" s="75" t="n">
        <x:v>220.1</x:v>
      </x:c>
      <x:c r="L115" s="75" t="n">
        <x:v>220.1</x:v>
      </x:c>
      <x:c r="M115" s="75" t="n">
        <x:v>220.1</x:v>
      </x:c>
      <x:c r="N115" s="75" t="n">
        <x:v>258.38886022060245</x:v>
      </x:c>
    </x:row>
    <x:row r="116">
      <x:c r="A116" s="12" t="n">
        <x:v>2023</x:v>
      </x:c>
      <x:c r="B116" s="12" t="str">
        <x:v>Baden-Württemberg</x:v>
      </x:c>
      <x:c r="C116" s="12" t="str">
        <x:v>Partial observed</x:v>
      </x:c>
      <x:c r="D116" s="75" t="n">
        <x:v>857</x:v>
      </x:c>
      <x:c r="E116" s="75" t="n">
        <x:v>588.661</x:v>
      </x:c>
      <x:c r="F116" s="360" t="n">
        <x:v>2.1006914942993378</x:v>
      </x:c>
      <x:c r="G116" s="360" t="n">
        <x:v>2.356456594407499</x:v>
      </x:c>
      <x:c r="H116" s="360" t="n">
        <x:v>2.695578165187442</x:v>
      </x:c>
      <x:c r="I116" s="75" t="n">
        <x:v>857</x:v>
      </x:c>
      <x:c r="J116" s="75" t="n">
        <x:v>857</x:v>
      </x:c>
      <x:c r="K116" s="75" t="n">
        <x:v>857</x:v>
      </x:c>
      <x:c r="L116" s="75" t="n">
        <x:v>1236.5951557257424</x:v>
      </x:c>
      <x:c r="M116" s="75" t="n">
        <x:v>1387.1540953205126</x:v>
      </x:c>
      <x:c r="N116" s="75" t="n">
        <x:v>1586.7817382974047</x:v>
      </x:c>
    </x:row>
    <x:row r="117">
      <x:c r="A117" s="12" t="n">
        <x:v>2023</x:v>
      </x:c>
      <x:c r="B117" s="12" t="str">
        <x:v>Bayern</x:v>
      </x:c>
      <x:c r="C117" s="12" t="str">
        <x:v>Pure fallback</x:v>
      </x:c>
      <x:c r="D117" s="75" t="n">
        <x:v>891.026</x:v>
      </x:c>
      <x:c r="E117" s="75" t="n">
        <x:v>891.026</x:v>
      </x:c>
      <x:c r="F117" s="360" t="n">
        <x:v>2.1006914942993378</x:v>
      </x:c>
      <x:c r="G117" s="360" t="n">
        <x:v>2.356456594407499</x:v>
      </x:c>
      <x:c r="H117" s="360" t="n">
        <x:v>2.695578165187442</x:v>
      </x:c>
      <x:c r="I117" s="75" t="n">
        <x:v>1871.7707393995615</x:v>
      </x:c>
      <x:c r="J117" s="75" t="n">
        <x:v>2099.664093488536</x:v>
      </x:c>
      <x:c r="K117" s="75" t="n">
        <x:v>2401.8302302143056</x:v>
      </x:c>
      <x:c r="L117" s="75" t="n">
        <x:v>1871.7707393995615</x:v>
      </x:c>
      <x:c r="M117" s="75" t="n">
        <x:v>2099.664093488536</x:v>
      </x:c>
      <x:c r="N117" s="75" t="n">
        <x:v>2401.8302302143056</x:v>
      </x:c>
    </x:row>
    <x:row r="118">
      <x:c r="A118" s="12" t="n">
        <x:v>2023</x:v>
      </x:c>
      <x:c r="B118" s="12" t="str">
        <x:v>Berlin</x:v>
      </x:c>
      <x:c r="C118" s="12" t="str">
        <x:v>Broad observed</x:v>
      </x:c>
      <x:c r="D118" s="75" t="n">
        <x:v>1361</x:v>
      </x:c>
      <x:c r="E118" s="75" t="n">
        <x:v>477.997</x:v>
      </x:c>
      <x:c r="F118" s="360" t="n">
        <x:v>2.1006914942993378</x:v>
      </x:c>
      <x:c r="G118" s="360" t="n">
        <x:v>2.356456594407499</x:v>
      </x:c>
      <x:c r="H118" s="360" t="n">
        <x:v>2.695578165187442</x:v>
      </x:c>
      <x:c r="I118" s="75" t="n">
        <x:v>1361</x:v>
      </x:c>
      <x:c r="J118" s="75" t="n">
        <x:v>1361</x:v>
      </x:c>
      <x:c r="K118" s="75" t="n">
        <x:v>1361</x:v>
      </x:c>
      <x:c r="L118" s="75" t="n">
        <x:v>1361</x:v>
      </x:c>
      <x:c r="M118" s="75" t="n">
        <x:v>1361</x:v>
      </x:c>
      <x:c r="N118" s="75" t="n">
        <x:v>1361</x:v>
      </x:c>
    </x:row>
    <x:row r="119">
      <x:c r="A119" s="12" t="n">
        <x:v>2023</x:v>
      </x:c>
      <x:c r="B119" s="12" t="str">
        <x:v>Brandenburg</x:v>
      </x:c>
      <x:c r="C119" s="12" t="str">
        <x:v>Broad observed</x:v>
      </x:c>
      <x:c r="D119" s="75" t="n">
        <x:v>579.1</x:v>
      </x:c>
      <x:c r="E119" s="75" t="n">
        <x:v>218.941</x:v>
      </x:c>
      <x:c r="F119" s="360" t="n">
        <x:v>2.1006914942993378</x:v>
      </x:c>
      <x:c r="G119" s="360" t="n">
        <x:v>2.356456594407499</x:v>
      </x:c>
      <x:c r="H119" s="360" t="n">
        <x:v>2.695578165187442</x:v>
      </x:c>
      <x:c r="I119" s="75" t="n">
        <x:v>579.1</x:v>
      </x:c>
      <x:c r="J119" s="75" t="n">
        <x:v>579.1</x:v>
      </x:c>
      <x:c r="K119" s="75" t="n">
        <x:v>579.1</x:v>
      </x:c>
      <x:c r="L119" s="75" t="n">
        <x:v>579.1</x:v>
      </x:c>
      <x:c r="M119" s="75" t="n">
        <x:v>579.1</x:v>
      </x:c>
      <x:c r="N119" s="75" t="n">
        <x:v>579.1</x:v>
      </x:c>
    </x:row>
    <x:row r="120">
      <x:c r="A120" s="12" t="n">
        <x:v>2023</x:v>
      </x:c>
      <x:c r="B120" s="12" t="str">
        <x:v>Bremen</x:v>
      </x:c>
      <x:c r="C120" s="12" t="str">
        <x:v>Pure fallback</x:v>
      </x:c>
      <x:c r="D120" s="75" t="n">
        <x:v>59.298</x:v>
      </x:c>
      <x:c r="E120" s="75" t="n">
        <x:v>59.298</x:v>
      </x:c>
      <x:c r="F120" s="360" t="n">
        <x:v>2.1006914942993378</x:v>
      </x:c>
      <x:c r="G120" s="360" t="n">
        <x:v>2.356456594407499</x:v>
      </x:c>
      <x:c r="H120" s="360" t="n">
        <x:v>2.695578165187442</x:v>
      </x:c>
      <x:c r="I120" s="75" t="n">
        <x:v>124.56680422896214</x:v>
      </x:c>
      <x:c r="J120" s="75" t="n">
        <x:v>139.7331631351759</x:v>
      </x:c>
      <x:c r="K120" s="75" t="n">
        <x:v>159.84239403928495</x:v>
      </x:c>
      <x:c r="L120" s="75" t="n">
        <x:v>124.56680422896214</x:v>
      </x:c>
      <x:c r="M120" s="75" t="n">
        <x:v>139.7331631351759</x:v>
      </x:c>
      <x:c r="N120" s="75" t="n">
        <x:v>159.84239403928495</x:v>
      </x:c>
    </x:row>
    <x:row r="121">
      <x:c r="A121" s="12" t="n">
        <x:v>2023</x:v>
      </x:c>
      <x:c r="B121" s="12" t="str">
        <x:v>Hamburg</x:v>
      </x:c>
      <x:c r="C121" s="12" t="str">
        <x:v>Pure fallback</x:v>
      </x:c>
      <x:c r="D121" s="75" t="n">
        <x:v>185.522</x:v>
      </x:c>
      <x:c r="E121" s="75" t="n">
        <x:v>185.522</x:v>
      </x:c>
      <x:c r="F121" s="360" t="n">
        <x:v>2.1006914942993378</x:v>
      </x:c>
      <x:c r="G121" s="360" t="n">
        <x:v>2.356456594407499</x:v>
      </x:c>
      <x:c r="H121" s="360" t="n">
        <x:v>2.695578165187442</x:v>
      </x:c>
      <x:c r="I121" s="75" t="n">
        <x:v>389.7244874054017</x:v>
      </x:c>
      <x:c r="J121" s="75" t="n">
        <x:v>437.174540307668</x:v>
      </x:c>
      <x:c r="K121" s="75" t="n">
        <x:v>500.08905236190463</x:v>
      </x:c>
      <x:c r="L121" s="75" t="n">
        <x:v>389.7244874054017</x:v>
      </x:c>
      <x:c r="M121" s="75" t="n">
        <x:v>437.174540307668</x:v>
      </x:c>
      <x:c r="N121" s="75" t="n">
        <x:v>500.08905236190463</x:v>
      </x:c>
    </x:row>
    <x:row r="122">
      <x:c r="A122" s="12" t="n">
        <x:v>2023</x:v>
      </x:c>
      <x:c r="B122" s="12" t="str">
        <x:v>Hessen</x:v>
      </x:c>
      <x:c r="C122" s="12" t="str">
        <x:v>Broad observed</x:v>
      </x:c>
      <x:c r="D122" s="75" t="n">
        <x:v>1029</x:v>
      </x:c>
      <x:c r="E122" s="75" t="n">
        <x:v>540.265</x:v>
      </x:c>
      <x:c r="F122" s="360" t="n">
        <x:v>2.1006914942993378</x:v>
      </x:c>
      <x:c r="G122" s="360" t="n">
        <x:v>2.356456594407499</x:v>
      </x:c>
      <x:c r="H122" s="360" t="n">
        <x:v>2.695578165187442</x:v>
      </x:c>
      <x:c r="I122" s="75" t="n">
        <x:v>1029</x:v>
      </x:c>
      <x:c r="J122" s="75" t="n">
        <x:v>1029</x:v>
      </x:c>
      <x:c r="K122" s="75" t="n">
        <x:v>1029</x:v>
      </x:c>
      <x:c r="L122" s="75" t="n">
        <x:v>1029</x:v>
      </x:c>
      <x:c r="M122" s="75" t="n">
        <x:v>1029</x:v>
      </x:c>
      <x:c r="N122" s="75" t="n">
        <x:v>1029</x:v>
      </x:c>
    </x:row>
    <x:row r="123">
      <x:c r="A123" s="12" t="n">
        <x:v>2023</x:v>
      </x:c>
      <x:c r="B123" s="12" t="str">
        <x:v>Mecklenburg-Vorpommern</x:v>
      </x:c>
      <x:c r="C123" s="12" t="str">
        <x:v>Partial observed</x:v>
      </x:c>
      <x:c r="D123" s="75" t="n">
        <x:v>313</x:v>
      </x:c>
      <x:c r="E123" s="75" t="n">
        <x:v>92.657</x:v>
      </x:c>
      <x:c r="F123" s="360" t="n">
        <x:v>2.1006914942993378</x:v>
      </x:c>
      <x:c r="G123" s="360" t="n">
        <x:v>2.356456594407499</x:v>
      </x:c>
      <x:c r="H123" s="360" t="n">
        <x:v>2.695578165187442</x:v>
      </x:c>
      <x:c r="I123" s="75" t="n">
        <x:v>313</x:v>
      </x:c>
      <x:c r="J123" s="75" t="n">
        <x:v>313</x:v>
      </x:c>
      <x:c r="K123" s="75" t="n">
        <x:v>313</x:v>
      </x:c>
      <x:c r="L123" s="75" t="n">
        <x:v>313</x:v>
      </x:c>
      <x:c r="M123" s="75" t="n">
        <x:v>313</x:v>
      </x:c>
      <x:c r="N123" s="75" t="n">
        <x:v>313</x:v>
      </x:c>
    </x:row>
    <x:row r="124">
      <x:c r="A124" s="12" t="n">
        <x:v>2023</x:v>
      </x:c>
      <x:c r="B124" s="12" t="str">
        <x:v>Niedersachsen</x:v>
      </x:c>
      <x:c r="C124" s="12" t="str">
        <x:v>Broad observed</x:v>
      </x:c>
      <x:c r="D124" s="75" t="n">
        <x:v>1290.55</x:v>
      </x:c>
      <x:c r="E124" s="75" t="n">
        <x:v>559.444</x:v>
      </x:c>
      <x:c r="F124" s="360" t="n">
        <x:v>2.1006914942993378</x:v>
      </x:c>
      <x:c r="G124" s="360" t="n">
        <x:v>2.356456594407499</x:v>
      </x:c>
      <x:c r="H124" s="360" t="n">
        <x:v>2.695578165187442</x:v>
      </x:c>
      <x:c r="I124" s="75" t="n">
        <x:v>1290.55</x:v>
      </x:c>
      <x:c r="J124" s="75" t="n">
        <x:v>1290.55</x:v>
      </x:c>
      <x:c r="K124" s="75" t="n">
        <x:v>1290.55</x:v>
      </x:c>
      <x:c r="L124" s="75" t="n">
        <x:v>1290.55</x:v>
      </x:c>
      <x:c r="M124" s="75" t="n">
        <x:v>1290.55</x:v>
      </x:c>
      <x:c r="N124" s="75" t="n">
        <x:v>1290.55</x:v>
      </x:c>
    </x:row>
    <x:row r="125">
      <x:c r="A125" s="12" t="n">
        <x:v>2023</x:v>
      </x:c>
      <x:c r="B125" s="12" t="str">
        <x:v>Nordrhein-Westfalen</x:v>
      </x:c>
      <x:c r="C125" s="12" t="str">
        <x:v>Broad observed</x:v>
      </x:c>
      <x:c r="D125" s="75" t="n">
        <x:v>3608</x:v>
      </x:c>
      <x:c r="E125" s="75" t="n">
        <x:v>1128.728</x:v>
      </x:c>
      <x:c r="F125" s="360" t="n">
        <x:v>2.1006914942993378</x:v>
      </x:c>
      <x:c r="G125" s="360" t="n">
        <x:v>2.356456594407499</x:v>
      </x:c>
      <x:c r="H125" s="360" t="n">
        <x:v>2.695578165187442</x:v>
      </x:c>
      <x:c r="I125" s="75" t="n">
        <x:v>3608</x:v>
      </x:c>
      <x:c r="J125" s="75" t="n">
        <x:v>3608</x:v>
      </x:c>
      <x:c r="K125" s="75" t="n">
        <x:v>3608</x:v>
      </x:c>
      <x:c r="L125" s="75" t="n">
        <x:v>3608</x:v>
      </x:c>
      <x:c r="M125" s="75" t="n">
        <x:v>3608</x:v>
      </x:c>
      <x:c r="N125" s="75" t="n">
        <x:v>3608</x:v>
      </x:c>
    </x:row>
    <x:row r="126">
      <x:c r="A126" s="12" t="n">
        <x:v>2023</x:v>
      </x:c>
      <x:c r="B126" s="12" t="str">
        <x:v>Rheinland-Pfalz</x:v>
      </x:c>
      <x:c r="C126" s="12" t="str">
        <x:v>Broad observed</x:v>
      </x:c>
      <x:c r="D126" s="75" t="n">
        <x:v>421.47640734</x:v>
      </x:c>
      <x:c r="E126" s="75" t="n">
        <x:v>229.594</x:v>
      </x:c>
      <x:c r="F126" s="360" t="n">
        <x:v>2.1006914942993378</x:v>
      </x:c>
      <x:c r="G126" s="360" t="n">
        <x:v>2.356456594407499</x:v>
      </x:c>
      <x:c r="H126" s="360" t="n">
        <x:v>2.695578165187442</x:v>
      </x:c>
      <x:c r="I126" s="75" t="n">
        <x:v>421.47640734</x:v>
      </x:c>
      <x:c r="J126" s="75" t="n">
        <x:v>421.47640734</x:v>
      </x:c>
      <x:c r="K126" s="75" t="n">
        <x:v>421.47640734</x:v>
      </x:c>
      <x:c r="L126" s="75" t="n">
        <x:v>421.47640734</x:v>
      </x:c>
      <x:c r="M126" s="75" t="n">
        <x:v>421.47640734</x:v>
      </x:c>
      <x:c r="N126" s="75" t="n">
        <x:v>421.47640734</x:v>
      </x:c>
    </x:row>
    <x:row r="127">
      <x:c r="A127" s="12" t="n">
        <x:v>2023</x:v>
      </x:c>
      <x:c r="B127" s="12" t="str">
        <x:v>Saarland</x:v>
      </x:c>
      <x:c r="C127" s="12" t="str">
        <x:v>Partial observed</x:v>
      </x:c>
      <x:c r="D127" s="75" t="n">
        <x:v>91</x:v>
      </x:c>
      <x:c r="E127" s="75" t="n">
        <x:v>56.215</x:v>
      </x:c>
      <x:c r="F127" s="360" t="n">
        <x:v>2.1006914942993378</x:v>
      </x:c>
      <x:c r="G127" s="360" t="n">
        <x:v>2.356456594407499</x:v>
      </x:c>
      <x:c r="H127" s="360" t="n">
        <x:v>2.695578165187442</x:v>
      </x:c>
      <x:c r="I127" s="75" t="n">
        <x:v>91</x:v>
      </x:c>
      <x:c r="J127" s="75" t="n">
        <x:v>91</x:v>
      </x:c>
      <x:c r="K127" s="75" t="n">
        <x:v>91</x:v>
      </x:c>
      <x:c r="L127" s="75" t="n">
        <x:v>118.09037235203728</x:v>
      </x:c>
      <x:c r="M127" s="75" t="n">
        <x:v>132.46820745461756</x:v>
      </x:c>
      <x:c r="N127" s="75" t="n">
        <x:v>151.53192655601208</x:v>
      </x:c>
    </x:row>
    <x:row r="128">
      <x:c r="A128" s="12" t="n">
        <x:v>2023</x:v>
      </x:c>
      <x:c r="B128" s="12" t="str">
        <x:v>Sachsen</x:v>
      </x:c>
      <x:c r="C128" s="12" t="str">
        <x:v>Partial observed</x:v>
      </x:c>
      <x:c r="D128" s="75" t="n">
        <x:v>511.689</x:v>
      </x:c>
      <x:c r="E128" s="75" t="n">
        <x:v>511.689</x:v>
      </x:c>
      <x:c r="F128" s="360" t="n">
        <x:v>2.1006914942993378</x:v>
      </x:c>
      <x:c r="G128" s="360" t="n">
        <x:v>2.356456594407499</x:v>
      </x:c>
      <x:c r="H128" s="360" t="n">
        <x:v>2.695578165187442</x:v>
      </x:c>
      <x:c r="I128" s="75" t="n">
        <x:v>511.689</x:v>
      </x:c>
      <x:c r="J128" s="75" t="n">
        <x:v>511.689</x:v>
      </x:c>
      <x:c r="K128" s="75" t="n">
        <x:v>511.689</x:v>
      </x:c>
      <x:c r="L128" s="75" t="n">
        <x:v>1074.900730026534</x:v>
      </x:c>
      <x:c r="M128" s="75" t="n">
        <x:v>1205.7729183357787</x:v>
      </x:c>
      <x:c r="N128" s="75" t="n">
        <x:v>1379.2976957665971</x:v>
      </x:c>
    </x:row>
    <x:row r="129">
      <x:c r="A129" s="12" t="n">
        <x:v>2023</x:v>
      </x:c>
      <x:c r="B129" s="12" t="str">
        <x:v>Sachsen-Anhalt</x:v>
      </x:c>
      <x:c r="C129" s="12" t="str">
        <x:v>Broad observed</x:v>
      </x:c>
      <x:c r="D129" s="75" t="n">
        <x:v>307</x:v>
      </x:c>
      <x:c r="E129" s="75" t="n">
        <x:v>127.594</x:v>
      </x:c>
      <x:c r="F129" s="360" t="n">
        <x:v>2.1006914942993378</x:v>
      </x:c>
      <x:c r="G129" s="360" t="n">
        <x:v>2.356456594407499</x:v>
      </x:c>
      <x:c r="H129" s="360" t="n">
        <x:v>2.695578165187442</x:v>
      </x:c>
      <x:c r="I129" s="75" t="n">
        <x:v>307</x:v>
      </x:c>
      <x:c r="J129" s="75" t="n">
        <x:v>307</x:v>
      </x:c>
      <x:c r="K129" s="75" t="n">
        <x:v>307</x:v>
      </x:c>
      <x:c r="L129" s="75" t="n">
        <x:v>307</x:v>
      </x:c>
      <x:c r="M129" s="75" t="n">
        <x:v>307</x:v>
      </x:c>
      <x:c r="N129" s="75" t="n">
        <x:v>307</x:v>
      </x:c>
    </x:row>
    <x:row r="130">
      <x:c r="A130" s="12" t="n">
        <x:v>2023</x:v>
      </x:c>
      <x:c r="B130" s="12" t="str">
        <x:v>Schleswig-Holstein</x:v>
      </x:c>
      <x:c r="C130" s="12" t="str">
        <x:v>Broad observed</x:v>
      </x:c>
      <x:c r="D130" s="75" t="n">
        <x:v>470.6</x:v>
      </x:c>
      <x:c r="E130" s="75" t="n">
        <x:v>217.262</x:v>
      </x:c>
      <x:c r="F130" s="360" t="n">
        <x:v>2.1006914942993378</x:v>
      </x:c>
      <x:c r="G130" s="360" t="n">
        <x:v>2.356456594407499</x:v>
      </x:c>
      <x:c r="H130" s="360" t="n">
        <x:v>2.695578165187442</x:v>
      </x:c>
      <x:c r="I130" s="75" t="n">
        <x:v>470.6</x:v>
      </x:c>
      <x:c r="J130" s="75" t="n">
        <x:v>470.6</x:v>
      </x:c>
      <x:c r="K130" s="75" t="n">
        <x:v>470.6</x:v>
      </x:c>
      <x:c r="L130" s="75" t="n">
        <x:v>470.6</x:v>
      </x:c>
      <x:c r="M130" s="75" t="n">
        <x:v>470.6</x:v>
      </x:c>
      <x:c r="N130" s="75" t="n">
        <x:v>470.6</x:v>
      </x:c>
    </x:row>
    <x:row r="131">
      <x:c r="A131" s="12" t="n">
        <x:v>2023</x:v>
      </x:c>
      <x:c r="B131" s="12" t="str">
        <x:v>Thüringen</x:v>
      </x:c>
      <x:c r="C131" s="12" t="str">
        <x:v>Pure fallback</x:v>
      </x:c>
      <x:c r="D131" s="75" t="n">
        <x:v>96.413</x:v>
      </x:c>
      <x:c r="E131" s="75" t="n">
        <x:v>96.413</x:v>
      </x:c>
      <x:c r="F131" s="360" t="n">
        <x:v>2.1006914942993378</x:v>
      </x:c>
      <x:c r="G131" s="360" t="n">
        <x:v>2.356456594407499</x:v>
      </x:c>
      <x:c r="H131" s="360" t="n">
        <x:v>2.695578165187442</x:v>
      </x:c>
      <x:c r="I131" s="75" t="n">
        <x:v>202.53396903988204</x:v>
      </x:c>
      <x:c r="J131" s="75" t="n">
        <x:v>227.19304963661017</x:v>
      </x:c>
      <x:c r="K131" s="75" t="n">
        <x:v>259.88877764021686</x:v>
      </x:c>
      <x:c r="L131" s="75" t="n">
        <x:v>202.53396903988204</x:v>
      </x:c>
      <x:c r="M131" s="75" t="n">
        <x:v>227.19304963661017</x:v>
      </x:c>
      <x:c r="N131" s="75" t="n">
        <x:v>259.88877764021686</x:v>
      </x:c>
    </x:row>
    <x:row r="132">
      <x:c r="A132" s="12" t="n">
        <x:v>2024</x:v>
      </x:c>
      <x:c r="B132" s="12" t="str">
        <x:v>Baden-Württemberg</x:v>
      </x:c>
      <x:c r="C132" s="12" t="str">
        <x:v>Partial observed</x:v>
      </x:c>
      <x:c r="D132" s="75" t="n">
        <x:v>1031</x:v>
      </x:c>
      <x:c r="E132" s="75" t="n">
        <x:v>586.794</x:v>
      </x:c>
      <x:c r="F132" s="360" t="n">
        <x:v>1.9038099262761972</x:v>
      </x:c>
      <x:c r="G132" s="360" t="n">
        <x:v>2.084332072192006</x:v>
      </x:c>
      <x:c r="H132" s="360" t="n">
        <x:v>2.570179225219812</x:v>
      </x:c>
      <x:c r="I132" s="75" t="n">
        <x:v>1031</x:v>
      </x:c>
      <x:c r="J132" s="75" t="n">
        <x:v>1031</x:v>
      </x:c>
      <x:c r="K132" s="75" t="n">
        <x:v>1031</x:v>
      </x:c>
      <x:c r="L132" s="75" t="n">
        <x:v>1117.144241879315</x:v>
      </x:c>
      <x:c r="M132" s="75" t="n">
        <x:v>1223.073553969836</x:v>
      </x:c>
      <x:c r="N132" s="75" t="n">
        <x:v>1508.1657482836345</x:v>
      </x:c>
    </x:row>
    <x:row r="133">
      <x:c r="A133" s="12" t="n">
        <x:v>2024</x:v>
      </x:c>
      <x:c r="B133" s="12" t="str">
        <x:v>Bayern</x:v>
      </x:c>
      <x:c r="C133" s="12" t="str">
        <x:v>Pure fallback</x:v>
      </x:c>
      <x:c r="D133" s="75" t="n">
        <x:v>961.383</x:v>
      </x:c>
      <x:c r="E133" s="75" t="n">
        <x:v>961.383</x:v>
      </x:c>
      <x:c r="F133" s="360" t="n">
        <x:v>1.9038099262761972</x:v>
      </x:c>
      <x:c r="G133" s="360" t="n">
        <x:v>2.084332072192006</x:v>
      </x:c>
      <x:c r="H133" s="360" t="n">
        <x:v>2.570179225219812</x:v>
      </x:c>
      <x:c r="I133" s="75" t="n">
        <x:v>1830.2904983531894</x:v>
      </x:c>
      <x:c r="J133" s="75" t="n">
        <x:v>2003.8414205601673</x:v>
      </x:c>
      <x:c r="K133" s="75" t="n">
        <x:v>2470.926614079499</x:v>
      </x:c>
      <x:c r="L133" s="75" t="n">
        <x:v>1830.2904983531894</x:v>
      </x:c>
      <x:c r="M133" s="75" t="n">
        <x:v>2003.8414205601673</x:v>
      </x:c>
      <x:c r="N133" s="75" t="n">
        <x:v>2470.926614079499</x:v>
      </x:c>
    </x:row>
    <x:row r="134">
      <x:c r="A134" s="12" t="n">
        <x:v>2024</x:v>
      </x:c>
      <x:c r="B134" s="12" t="str">
        <x:v>Berlin</x:v>
      </x:c>
      <x:c r="C134" s="12" t="str">
        <x:v>Partial observed</x:v>
      </x:c>
      <x:c r="D134" s="75" t="n">
        <x:v>617.8</x:v>
      </x:c>
      <x:c r="E134" s="75" t="n">
        <x:v>593.671</x:v>
      </x:c>
      <x:c r="F134" s="360" t="n">
        <x:v>1.9038099262761972</x:v>
      </x:c>
      <x:c r="G134" s="360" t="n">
        <x:v>2.084332072192006</x:v>
      </x:c>
      <x:c r="H134" s="360" t="n">
        <x:v>2.570179225219812</x:v>
      </x:c>
      <x:c r="I134" s="75" t="n">
        <x:v>617.8</x:v>
      </x:c>
      <x:c r="J134" s="75" t="n">
        <x:v>617.8</x:v>
      </x:c>
      <x:c r="K134" s="75" t="n">
        <x:v>617.8</x:v>
      </x:c>
      <x:c r="L134" s="75" t="n">
        <x:v>1130.2367427423164</x:v>
      </x:c>
      <x:c r="M134" s="75" t="n">
        <x:v>1237.4075056303004</x:v>
      </x:c>
      <x:c r="N134" s="75" t="n">
        <x:v>1525.8408708154711</x:v>
      </x:c>
    </x:row>
    <x:row r="135">
      <x:c r="A135" s="12" t="n">
        <x:v>2024</x:v>
      </x:c>
      <x:c r="B135" s="12" t="str">
        <x:v>Brandenburg</x:v>
      </x:c>
      <x:c r="C135" s="12" t="str">
        <x:v>Broad observed</x:v>
      </x:c>
      <x:c r="D135" s="75" t="n">
        <x:v>600.3</x:v>
      </x:c>
      <x:c r="E135" s="75" t="n">
        <x:v>202.218</x:v>
      </x:c>
      <x:c r="F135" s="360" t="n">
        <x:v>1.9038099262761972</x:v>
      </x:c>
      <x:c r="G135" s="360" t="n">
        <x:v>2.084332072192006</x:v>
      </x:c>
      <x:c r="H135" s="360" t="n">
        <x:v>2.570179225219812</x:v>
      </x:c>
      <x:c r="I135" s="75" t="n">
        <x:v>600.3</x:v>
      </x:c>
      <x:c r="J135" s="75" t="n">
        <x:v>600.3</x:v>
      </x:c>
      <x:c r="K135" s="75" t="n">
        <x:v>600.3</x:v>
      </x:c>
      <x:c r="L135" s="75" t="n">
        <x:v>600.3</x:v>
      </x:c>
      <x:c r="M135" s="75" t="n">
        <x:v>600.3</x:v>
      </x:c>
      <x:c r="N135" s="75" t="n">
        <x:v>600.3</x:v>
      </x:c>
    </x:row>
    <x:row r="136">
      <x:c r="A136" s="12" t="n">
        <x:v>2024</x:v>
      </x:c>
      <x:c r="B136" s="12" t="str">
        <x:v>Bremen</x:v>
      </x:c>
      <x:c r="C136" s="12" t="str">
        <x:v>Pure fallback</x:v>
      </x:c>
      <x:c r="D136" s="75" t="n">
        <x:v>58.793</x:v>
      </x:c>
      <x:c r="E136" s="75" t="n">
        <x:v>58.793</x:v>
      </x:c>
      <x:c r="F136" s="360" t="n">
        <x:v>1.9038099262761972</x:v>
      </x:c>
      <x:c r="G136" s="360" t="n">
        <x:v>2.084332072192006</x:v>
      </x:c>
      <x:c r="H136" s="360" t="n">
        <x:v>2.570179225219812</x:v>
      </x:c>
      <x:c r="I136" s="75" t="n">
        <x:v>111.93069699555646</x:v>
      </x:c>
      <x:c r="J136" s="75" t="n">
        <x:v>122.54413552038461</x:v>
      </x:c>
      <x:c r="K136" s="75" t="n">
        <x:v>151.1085471883484</x:v>
      </x:c>
      <x:c r="L136" s="75" t="n">
        <x:v>111.93069699555646</x:v>
      </x:c>
      <x:c r="M136" s="75" t="n">
        <x:v>122.54413552038461</x:v>
      </x:c>
      <x:c r="N136" s="75" t="n">
        <x:v>151.1085471883484</x:v>
      </x:c>
    </x:row>
    <x:row r="137">
      <x:c r="A137" s="12" t="n">
        <x:v>2024</x:v>
      </x:c>
      <x:c r="B137" s="12" t="str">
        <x:v>Hamburg</x:v>
      </x:c>
      <x:c r="C137" s="12" t="str">
        <x:v>Pure fallback</x:v>
      </x:c>
      <x:c r="D137" s="75" t="n">
        <x:v>253.589</x:v>
      </x:c>
      <x:c r="E137" s="75" t="n">
        <x:v>253.589</x:v>
      </x:c>
      <x:c r="F137" s="360" t="n">
        <x:v>1.9038099262761972</x:v>
      </x:c>
      <x:c r="G137" s="360" t="n">
        <x:v>2.084332072192006</x:v>
      </x:c>
      <x:c r="H137" s="360" t="n">
        <x:v>2.570179225219812</x:v>
      </x:c>
      <x:c r="I137" s="75" t="n">
        <x:v>482.78525539445457</x:v>
      </x:c>
      <x:c r="J137" s="75" t="n">
        <x:v>528.5636858550986</x:v>
      </x:c>
      <x:c r="K137" s="75" t="n">
        <x:v>651.769179544267</x:v>
      </x:c>
      <x:c r="L137" s="75" t="n">
        <x:v>482.78525539445457</x:v>
      </x:c>
      <x:c r="M137" s="75" t="n">
        <x:v>528.5636858550986</x:v>
      </x:c>
      <x:c r="N137" s="75" t="n">
        <x:v>651.769179544267</x:v>
      </x:c>
    </x:row>
    <x:row r="138">
      <x:c r="A138" s="12" t="n">
        <x:v>2024</x:v>
      </x:c>
      <x:c r="B138" s="12" t="str">
        <x:v>Hessen</x:v>
      </x:c>
      <x:c r="C138" s="12" t="str">
        <x:v>Broad observed</x:v>
      </x:c>
      <x:c r="D138" s="75" t="n">
        <x:v>1208.7</x:v>
      </x:c>
      <x:c r="E138" s="75" t="n">
        <x:v>579.898</x:v>
      </x:c>
      <x:c r="F138" s="360" t="n">
        <x:v>1.9038099262761972</x:v>
      </x:c>
      <x:c r="G138" s="360" t="n">
        <x:v>2.084332072192006</x:v>
      </x:c>
      <x:c r="H138" s="360" t="n">
        <x:v>2.570179225219812</x:v>
      </x:c>
      <x:c r="I138" s="75" t="n">
        <x:v>1208.7</x:v>
      </x:c>
      <x:c r="J138" s="75" t="n">
        <x:v>1208.7</x:v>
      </x:c>
      <x:c r="K138" s="75" t="n">
        <x:v>1208.7</x:v>
      </x:c>
      <x:c r="L138" s="75" t="n">
        <x:v>1208.7</x:v>
      </x:c>
      <x:c r="M138" s="75" t="n">
        <x:v>1208.7</x:v>
      </x:c>
      <x:c r="N138" s="75" t="n">
        <x:v>1208.7</x:v>
      </x:c>
    </x:row>
    <x:row r="139">
      <x:c r="A139" s="12" t="n">
        <x:v>2024</x:v>
      </x:c>
      <x:c r="B139" s="12" t="str">
        <x:v>Mecklenburg-Vorpommern</x:v>
      </x:c>
      <x:c r="C139" s="12" t="str">
        <x:v>Partial observed</x:v>
      </x:c>
      <x:c r="D139" s="75" t="n">
        <x:v>363</x:v>
      </x:c>
      <x:c r="E139" s="75" t="n">
        <x:v>115.391</x:v>
      </x:c>
      <x:c r="F139" s="360" t="n">
        <x:v>1.9038099262761972</x:v>
      </x:c>
      <x:c r="G139" s="360" t="n">
        <x:v>2.084332072192006</x:v>
      </x:c>
      <x:c r="H139" s="360" t="n">
        <x:v>2.570179225219812</x:v>
      </x:c>
      <x:c r="I139" s="75" t="n">
        <x:v>363</x:v>
      </x:c>
      <x:c r="J139" s="75" t="n">
        <x:v>363</x:v>
      </x:c>
      <x:c r="K139" s="75" t="n">
        <x:v>363</x:v>
      </x:c>
      <x:c r="L139" s="75" t="n">
        <x:v>363</x:v>
      </x:c>
      <x:c r="M139" s="75" t="n">
        <x:v>363</x:v>
      </x:c>
      <x:c r="N139" s="75" t="n">
        <x:v>363</x:v>
      </x:c>
    </x:row>
    <x:row r="140">
      <x:c r="A140" s="12" t="n">
        <x:v>2024</x:v>
      </x:c>
      <x:c r="B140" s="12" t="str">
        <x:v>Niedersachsen</x:v>
      </x:c>
      <x:c r="C140" s="12" t="str">
        <x:v>Broad observed</x:v>
      </x:c>
      <x:c r="D140" s="75" t="n">
        <x:v>1027.61</x:v>
      </x:c>
      <x:c r="E140" s="75" t="n">
        <x:v>594.482</x:v>
      </x:c>
      <x:c r="F140" s="360" t="n">
        <x:v>1.9038099262761972</x:v>
      </x:c>
      <x:c r="G140" s="360" t="n">
        <x:v>2.084332072192006</x:v>
      </x:c>
      <x:c r="H140" s="360" t="n">
        <x:v>2.570179225219812</x:v>
      </x:c>
      <x:c r="I140" s="75" t="n">
        <x:v>1027.61</x:v>
      </x:c>
      <x:c r="J140" s="75" t="n">
        <x:v>1027.61</x:v>
      </x:c>
      <x:c r="K140" s="75" t="n">
        <x:v>1027.61</x:v>
      </x:c>
      <x:c r="L140" s="75" t="n">
        <x:v>1027.61</x:v>
      </x:c>
      <x:c r="M140" s="75" t="n">
        <x:v>1027.61</x:v>
      </x:c>
      <x:c r="N140" s="75" t="n">
        <x:v>1027.61</x:v>
      </x:c>
    </x:row>
    <x:row r="141">
      <x:c r="A141" s="12" t="n">
        <x:v>2024</x:v>
      </x:c>
      <x:c r="B141" s="12" t="str">
        <x:v>Nordrhein-Westfalen</x:v>
      </x:c>
      <x:c r="C141" s="12" t="str">
        <x:v>Broad observed</x:v>
      </x:c>
      <x:c r="D141" s="75" t="n">
        <x:v>2967</x:v>
      </x:c>
      <x:c r="E141" s="75" t="n">
        <x:v>1132.377</x:v>
      </x:c>
      <x:c r="F141" s="360" t="n">
        <x:v>1.9038099262761972</x:v>
      </x:c>
      <x:c r="G141" s="360" t="n">
        <x:v>2.084332072192006</x:v>
      </x:c>
      <x:c r="H141" s="360" t="n">
        <x:v>2.570179225219812</x:v>
      </x:c>
      <x:c r="I141" s="75" t="n">
        <x:v>2967</x:v>
      </x:c>
      <x:c r="J141" s="75" t="n">
        <x:v>2967</x:v>
      </x:c>
      <x:c r="K141" s="75" t="n">
        <x:v>2967</x:v>
      </x:c>
      <x:c r="L141" s="75" t="n">
        <x:v>2967</x:v>
      </x:c>
      <x:c r="M141" s="75" t="n">
        <x:v>2967</x:v>
      </x:c>
      <x:c r="N141" s="75" t="n">
        <x:v>2967</x:v>
      </x:c>
    </x:row>
    <x:row r="142">
      <x:c r="A142" s="12" t="n">
        <x:v>2024</x:v>
      </x:c>
      <x:c r="B142" s="12" t="str">
        <x:v>Rheinland-Pfalz</x:v>
      </x:c>
      <x:c r="C142" s="12" t="str">
        <x:v>Broad observed</x:v>
      </x:c>
      <x:c r="D142" s="75" t="n">
        <x:v>651.0045774</x:v>
      </x:c>
      <x:c r="E142" s="75" t="n">
        <x:v>258.314</x:v>
      </x:c>
      <x:c r="F142" s="360" t="n">
        <x:v>1.9038099262761972</x:v>
      </x:c>
      <x:c r="G142" s="360" t="n">
        <x:v>2.084332072192006</x:v>
      </x:c>
      <x:c r="H142" s="360" t="n">
        <x:v>2.570179225219812</x:v>
      </x:c>
      <x:c r="I142" s="75" t="n">
        <x:v>651.0045774</x:v>
      </x:c>
      <x:c r="J142" s="75" t="n">
        <x:v>651.0045774</x:v>
      </x:c>
      <x:c r="K142" s="75" t="n">
        <x:v>651.0045774</x:v>
      </x:c>
      <x:c r="L142" s="75" t="n">
        <x:v>651.0045774</x:v>
      </x:c>
      <x:c r="M142" s="75" t="n">
        <x:v>651.0045774</x:v>
      </x:c>
      <x:c r="N142" s="75" t="n">
        <x:v>651.0045774</x:v>
      </x:c>
    </x:row>
    <x:row r="143">
      <x:c r="A143" s="12" t="n">
        <x:v>2024</x:v>
      </x:c>
      <x:c r="B143" s="12" t="str">
        <x:v>Saarland</x:v>
      </x:c>
      <x:c r="C143" s="12" t="str">
        <x:v>Partial observed</x:v>
      </x:c>
      <x:c r="D143" s="75" t="n">
        <x:v>85.2</x:v>
      </x:c>
      <x:c r="E143" s="75" t="n">
        <x:v>53.041</x:v>
      </x:c>
      <x:c r="F143" s="360" t="n">
        <x:v>1.9038099262761972</x:v>
      </x:c>
      <x:c r="G143" s="360" t="n">
        <x:v>2.084332072192006</x:v>
      </x:c>
      <x:c r="H143" s="360" t="n">
        <x:v>2.570179225219812</x:v>
      </x:c>
      <x:c r="I143" s="75" t="n">
        <x:v>85.2</x:v>
      </x:c>
      <x:c r="J143" s="75" t="n">
        <x:v>85.2</x:v>
      </x:c>
      <x:c r="K143" s="75" t="n">
        <x:v>85.2</x:v>
      </x:c>
      <x:c r="L143" s="75" t="n">
        <x:v>100.97998229961577</x:v>
      </x:c>
      <x:c r="M143" s="75" t="n">
        <x:v>110.55505744113619</x:v>
      </x:c>
      <x:c r="N143" s="75" t="n">
        <x:v>136.32487628488406</x:v>
      </x:c>
    </x:row>
    <x:row r="144">
      <x:c r="A144" s="12" t="n">
        <x:v>2024</x:v>
      </x:c>
      <x:c r="B144" s="12" t="str">
        <x:v>Sachsen</x:v>
      </x:c>
      <x:c r="C144" s="12" t="str">
        <x:v>Broad observed</x:v>
      </x:c>
      <x:c r="D144" s="75" t="n">
        <x:v>860.4</x:v>
      </x:c>
      <x:c r="E144" s="75" t="n">
        <x:v>511.783</x:v>
      </x:c>
      <x:c r="F144" s="360" t="n">
        <x:v>1.9038099262761972</x:v>
      </x:c>
      <x:c r="G144" s="360" t="n">
        <x:v>2.084332072192006</x:v>
      </x:c>
      <x:c r="H144" s="360" t="n">
        <x:v>2.570179225219812</x:v>
      </x:c>
      <x:c r="I144" s="75" t="n">
        <x:v>860.4</x:v>
      </x:c>
      <x:c r="J144" s="75" t="n">
        <x:v>860.4</x:v>
      </x:c>
      <x:c r="K144" s="75" t="n">
        <x:v>860.4</x:v>
      </x:c>
      <x:c r="L144" s="75" t="n">
        <x:v>860.4</x:v>
      </x:c>
      <x:c r="M144" s="75" t="n">
        <x:v>860.4</x:v>
      </x:c>
      <x:c r="N144" s="75" t="n">
        <x:v>860.4</x:v>
      </x:c>
    </x:row>
    <x:row r="145">
      <x:c r="A145" s="12" t="n">
        <x:v>2024</x:v>
      </x:c>
      <x:c r="B145" s="12" t="str">
        <x:v>Sachsen-Anhalt</x:v>
      </x:c>
      <x:c r="C145" s="12" t="str">
        <x:v>Partial observed</x:v>
      </x:c>
      <x:c r="D145" s="75" t="n">
        <x:v>208</x:v>
      </x:c>
      <x:c r="E145" s="75" t="n">
        <x:v>145.017</x:v>
      </x:c>
      <x:c r="F145" s="360" t="n">
        <x:v>1.9038099262761972</x:v>
      </x:c>
      <x:c r="G145" s="360" t="n">
        <x:v>2.084332072192006</x:v>
      </x:c>
      <x:c r="H145" s="360" t="n">
        <x:v>2.570179225219812</x:v>
      </x:c>
      <x:c r="I145" s="75" t="n">
        <x:v>208</x:v>
      </x:c>
      <x:c r="J145" s="75" t="n">
        <x:v>208</x:v>
      </x:c>
      <x:c r="K145" s="75" t="n">
        <x:v>208</x:v>
      </x:c>
      <x:c r="L145" s="75" t="n">
        <x:v>276.0848040787953</x:v>
      </x:c>
      <x:c r="M145" s="75" t="n">
        <x:v>302.26358411306813</x:v>
      </x:c>
      <x:c r="N145" s="75" t="n">
        <x:v>372.7196807037015</x:v>
      </x:c>
    </x:row>
    <x:row r="146">
      <x:c r="A146" s="12" t="n">
        <x:v>2024</x:v>
      </x:c>
      <x:c r="B146" s="12" t="str">
        <x:v>Schleswig-Holstein</x:v>
      </x:c>
      <x:c r="C146" s="12" t="str">
        <x:v>Broad observed</x:v>
      </x:c>
      <x:c r="D146" s="75" t="n">
        <x:v>556.8</x:v>
      </x:c>
      <x:c r="E146" s="75" t="n">
        <x:v>267.816</x:v>
      </x:c>
      <x:c r="F146" s="360" t="n">
        <x:v>1.9038099262761972</x:v>
      </x:c>
      <x:c r="G146" s="360" t="n">
        <x:v>2.084332072192006</x:v>
      </x:c>
      <x:c r="H146" s="360" t="n">
        <x:v>2.570179225219812</x:v>
      </x:c>
      <x:c r="I146" s="75" t="n">
        <x:v>556.8</x:v>
      </x:c>
      <x:c r="J146" s="75" t="n">
        <x:v>556.8</x:v>
      </x:c>
      <x:c r="K146" s="75" t="n">
        <x:v>556.8</x:v>
      </x:c>
      <x:c r="L146" s="75" t="n">
        <x:v>556.8</x:v>
      </x:c>
      <x:c r="M146" s="75" t="n">
        <x:v>556.8</x:v>
      </x:c>
      <x:c r="N146" s="75" t="n">
        <x:v>556.8</x:v>
      </x:c>
    </x:row>
    <x:row r="147">
      <x:c r="A147" s="12" t="n">
        <x:v>2024</x:v>
      </x:c>
      <x:c r="B147" s="12" t="str">
        <x:v>Thüringen</x:v>
      </x:c>
      <x:c r="C147" s="12" t="str">
        <x:v>Partial observed</x:v>
      </x:c>
      <x:c r="D147" s="75" t="n">
        <x:v>108.566</x:v>
      </x:c>
      <x:c r="E147" s="75" t="n">
        <x:v>108.566</x:v>
      </x:c>
      <x:c r="F147" s="360" t="n">
        <x:v>1.9038099262761972</x:v>
      </x:c>
      <x:c r="G147" s="360" t="n">
        <x:v>2.084332072192006</x:v>
      </x:c>
      <x:c r="H147" s="360" t="n">
        <x:v>2.570179225219812</x:v>
      </x:c>
      <x:c r="I147" s="75" t="n">
        <x:v>108.566</x:v>
      </x:c>
      <x:c r="J147" s="75" t="n">
        <x:v>108.566</x:v>
      </x:c>
      <x:c r="K147" s="75" t="n">
        <x:v>108.566</x:v>
      </x:c>
      <x:c r="L147" s="75" t="n">
        <x:v>206.68902845610162</x:v>
      </x:c>
      <x:c r="M147" s="75" t="n">
        <x:v>226.28759574959733</x:v>
      </x:c>
      <x:c r="N147" s="75" t="n">
        <x:v>279.03407776521414</x:v>
      </x:c>
    </x:row>
    <x:row r="148">
      <x:c r="A148" s="12" t="n">
        <x:v>2025</x:v>
      </x:c>
      <x:c r="B148" s="12" t="str">
        <x:v>Baden-Württemberg</x:v>
      </x:c>
      <x:c r="C148" s="12" t="str">
        <x:v>Partial observed</x:v>
      </x:c>
      <x:c r="D148" s="75" t="n">
        <x:v>836</x:v>
      </x:c>
      <x:c r="E148" s="75" t="n">
        <x:v>540.621</x:v>
      </x:c>
      <x:c r="F148" s="360" t="n">
        <x:v>1.8796752381028412</x:v>
      </x:c>
      <x:c r="G148" s="360" t="n">
        <x:v>2.2346177732449815</x:v>
      </x:c>
      <x:c r="H148" s="360" t="n">
        <x:v>3.055973620021318</x:v>
      </x:c>
      <x:c r="I148" s="75" t="n">
        <x:v>836</x:v>
      </x:c>
      <x:c r="J148" s="75" t="n">
        <x:v>836</x:v>
      </x:c>
      <x:c r="K148" s="75" t="n">
        <x:v>836</x:v>
      </x:c>
      <x:c r="L148" s="75" t="n">
        <x:v>1016.191906898396</x:v>
      </x:c>
      <x:c r="M148" s="75" t="n">
        <x:v>1208.081295189475</x:v>
      </x:c>
      <x:c r="N148" s="75" t="n">
        <x:v>1652.123514429545</x:v>
      </x:c>
    </x:row>
    <x:row r="149">
      <x:c r="A149" s="12" t="n">
        <x:v>2025</x:v>
      </x:c>
      <x:c r="B149" s="12" t="str">
        <x:v>Bayern</x:v>
      </x:c>
      <x:c r="C149" s="12" t="str">
        <x:v>Pure fallback</x:v>
      </x:c>
      <x:c r="D149" s="75" t="n">
        <x:v>853.225</x:v>
      </x:c>
      <x:c r="E149" s="75" t="n">
        <x:v>853.225</x:v>
      </x:c>
      <x:c r="F149" s="360" t="n">
        <x:v>1.8796752381028412</x:v>
      </x:c>
      <x:c r="G149" s="360" t="n">
        <x:v>2.2346177732449815</x:v>
      </x:c>
      <x:c r="H149" s="360" t="n">
        <x:v>3.055973620021318</x:v>
      </x:c>
      <x:c r="I149" s="75" t="n">
        <x:v>1603.7859050302968</x:v>
      </x:c>
      <x:c r="J149" s="75" t="n">
        <x:v>1906.6317495769495</x:v>
      </x:c>
      <x:c r="K149" s="75" t="n">
        <x:v>2607.4330919426893</x:v>
      </x:c>
      <x:c r="L149" s="75" t="n">
        <x:v>1603.7859050302968</x:v>
      </x:c>
      <x:c r="M149" s="75" t="n">
        <x:v>1906.6317495769495</x:v>
      </x:c>
      <x:c r="N149" s="75" t="n">
        <x:v>2607.4330919426893</x:v>
      </x:c>
    </x:row>
    <x:row r="150">
      <x:c r="A150" s="12" t="n">
        <x:v>2025</x:v>
      </x:c>
      <x:c r="B150" s="12" t="str">
        <x:v>Berlin</x:v>
      </x:c>
      <x:c r="C150" s="12" t="str">
        <x:v>Partial observed</x:v>
      </x:c>
      <x:c r="D150" s="75" t="n">
        <x:v>639.1</x:v>
      </x:c>
      <x:c r="E150" s="75" t="n">
        <x:v>597.383</x:v>
      </x:c>
      <x:c r="F150" s="360" t="n">
        <x:v>1.8796752381028412</x:v>
      </x:c>
      <x:c r="G150" s="360" t="n">
        <x:v>2.2346177732449815</x:v>
      </x:c>
      <x:c r="H150" s="360" t="n">
        <x:v>3.055973620021318</x:v>
      </x:c>
      <x:c r="I150" s="75" t="n">
        <x:v>639.1</x:v>
      </x:c>
      <x:c r="J150" s="75" t="n">
        <x:v>639.1</x:v>
      </x:c>
      <x:c r="K150" s="75" t="n">
        <x:v>639.1</x:v>
      </x:c>
      <x:c r="L150" s="75" t="n">
        <x:v>1122.8860327635896</x:v>
      </x:c>
      <x:c r="M150" s="75" t="n">
        <x:v>1334.9226692344068</x:v>
      </x:c>
      <x:c r="N150" s="75" t="n">
        <x:v>1825.5866890491952</x:v>
      </x:c>
    </x:row>
    <x:row r="151">
      <x:c r="A151" s="12" t="n">
        <x:v>2025</x:v>
      </x:c>
      <x:c r="B151" s="12" t="str">
        <x:v>Brandenburg</x:v>
      </x:c>
      <x:c r="C151" s="12" t="str">
        <x:v>Broad observed</x:v>
      </x:c>
      <x:c r="D151" s="75" t="n">
        <x:v>557.9</x:v>
      </x:c>
      <x:c r="E151" s="75" t="n">
        <x:v>180.173</x:v>
      </x:c>
      <x:c r="F151" s="360" t="n">
        <x:v>1.8796752381028412</x:v>
      </x:c>
      <x:c r="G151" s="360" t="n">
        <x:v>2.2346177732449815</x:v>
      </x:c>
      <x:c r="H151" s="360" t="n">
        <x:v>3.055973620021318</x:v>
      </x:c>
      <x:c r="I151" s="75" t="n">
        <x:v>557.9</x:v>
      </x:c>
      <x:c r="J151" s="75" t="n">
        <x:v>557.9</x:v>
      </x:c>
      <x:c r="K151" s="75" t="n">
        <x:v>557.9</x:v>
      </x:c>
      <x:c r="L151" s="75" t="n">
        <x:v>557.9</x:v>
      </x:c>
      <x:c r="M151" s="75" t="n">
        <x:v>557.9</x:v>
      </x:c>
      <x:c r="N151" s="75" t="n">
        <x:v>557.9</x:v>
      </x:c>
    </x:row>
    <x:row r="152">
      <x:c r="A152" s="12" t="n">
        <x:v>2025</x:v>
      </x:c>
      <x:c r="B152" s="12" t="str">
        <x:v>Bremen</x:v>
      </x:c>
      <x:c r="C152" s="12" t="str">
        <x:v>Pure fallback</x:v>
      </x:c>
      <x:c r="D152" s="75" t="n">
        <x:v>58.088</x:v>
      </x:c>
      <x:c r="E152" s="75" t="n">
        <x:v>58.088</x:v>
      </x:c>
      <x:c r="F152" s="360" t="n">
        <x:v>1.8796752381028412</x:v>
      </x:c>
      <x:c r="G152" s="360" t="n">
        <x:v>2.2346177732449815</x:v>
      </x:c>
      <x:c r="H152" s="360" t="n">
        <x:v>3.055973620021318</x:v>
      </x:c>
      <x:c r="I152" s="75" t="n">
        <x:v>109.18657523091784</x:v>
      </x:c>
      <x:c r="J152" s="75" t="n">
        <x:v>129.80447721225448</x:v>
      </x:c>
      <x:c r="K152" s="75" t="n">
        <x:v>177.51539563979833</x:v>
      </x:c>
      <x:c r="L152" s="75" t="n">
        <x:v>109.18657523091784</x:v>
      </x:c>
      <x:c r="M152" s="75" t="n">
        <x:v>129.80447721225448</x:v>
      </x:c>
      <x:c r="N152" s="75" t="n">
        <x:v>177.51539563979833</x:v>
      </x:c>
    </x:row>
    <x:row r="153">
      <x:c r="A153" s="12" t="n">
        <x:v>2025</x:v>
      </x:c>
      <x:c r="B153" s="12" t="str">
        <x:v>Hamburg</x:v>
      </x:c>
      <x:c r="C153" s="12" t="str">
        <x:v>Partial observed</x:v>
      </x:c>
      <x:c r="D153" s="75" t="n">
        <x:v>341</x:v>
      </x:c>
      <x:c r="E153" s="75" t="n">
        <x:v>239.086</x:v>
      </x:c>
      <x:c r="F153" s="360" t="n">
        <x:v>1.8796752381028412</x:v>
      </x:c>
      <x:c r="G153" s="360" t="n">
        <x:v>2.2346177732449815</x:v>
      </x:c>
      <x:c r="H153" s="360" t="n">
        <x:v>3.055973620021318</x:v>
      </x:c>
      <x:c r="I153" s="75" t="n">
        <x:v>341</x:v>
      </x:c>
      <x:c r="J153" s="75" t="n">
        <x:v>341</x:v>
      </x:c>
      <x:c r="K153" s="75" t="n">
        <x:v>341</x:v>
      </x:c>
      <x:c r="L153" s="75" t="n">
        <x:v>449.4040339770559</x:v>
      </x:c>
      <x:c r="M153" s="75" t="n">
        <x:v>534.2658249340496</x:v>
      </x:c>
      <x:c r="N153" s="75" t="n">
        <x:v>730.6405089164169</x:v>
      </x:c>
    </x:row>
    <x:row r="154">
      <x:c r="A154" s="12" t="n">
        <x:v>2025</x:v>
      </x:c>
      <x:c r="B154" s="12" t="str">
        <x:v>Hessen</x:v>
      </x:c>
      <x:c r="C154" s="12" t="str">
        <x:v>Broad observed</x:v>
      </x:c>
      <x:c r="D154" s="75" t="n">
        <x:v>1176.6</x:v>
      </x:c>
      <x:c r="E154" s="75" t="n">
        <x:v>526.533</x:v>
      </x:c>
      <x:c r="F154" s="360" t="n">
        <x:v>1.8796752381028412</x:v>
      </x:c>
      <x:c r="G154" s="360" t="n">
        <x:v>2.2346177732449815</x:v>
      </x:c>
      <x:c r="H154" s="360" t="n">
        <x:v>3.055973620021318</x:v>
      </x:c>
      <x:c r="I154" s="75" t="n">
        <x:v>1176.6</x:v>
      </x:c>
      <x:c r="J154" s="75" t="n">
        <x:v>1176.6</x:v>
      </x:c>
      <x:c r="K154" s="75" t="n">
        <x:v>1176.6</x:v>
      </x:c>
      <x:c r="L154" s="75" t="n">
        <x:v>1176.6</x:v>
      </x:c>
      <x:c r="M154" s="75" t="n">
        <x:v>1176.6</x:v>
      </x:c>
      <x:c r="N154" s="75" t="n">
        <x:v>1176.6</x:v>
      </x:c>
    </x:row>
    <x:row r="155">
      <x:c r="A155" s="12" t="n">
        <x:v>2025</x:v>
      </x:c>
      <x:c r="B155" s="12" t="str">
        <x:v>Mecklenburg-Vorpommern</x:v>
      </x:c>
      <x:c r="C155" s="12" t="str">
        <x:v>Partial observed</x:v>
      </x:c>
      <x:c r="D155" s="75" t="n">
        <x:v>415</x:v>
      </x:c>
      <x:c r="E155" s="75" t="n">
        <x:v>138.361</x:v>
      </x:c>
      <x:c r="F155" s="360" t="n">
        <x:v>1.8796752381028412</x:v>
      </x:c>
      <x:c r="G155" s="360" t="n">
        <x:v>2.2346177732449815</x:v>
      </x:c>
      <x:c r="H155" s="360" t="n">
        <x:v>3.055973620021318</x:v>
      </x:c>
      <x:c r="I155" s="75" t="n">
        <x:v>415</x:v>
      </x:c>
      <x:c r="J155" s="75" t="n">
        <x:v>415</x:v>
      </x:c>
      <x:c r="K155" s="75" t="n">
        <x:v>415</x:v>
      </x:c>
      <x:c r="L155" s="75" t="n">
        <x:v>415</x:v>
      </x:c>
      <x:c r="M155" s="75" t="n">
        <x:v>415</x:v>
      </x:c>
      <x:c r="N155" s="75" t="n">
        <x:v>422.8275660397696</x:v>
      </x:c>
    </x:row>
    <x:row r="156">
      <x:c r="A156" s="12" t="n">
        <x:v>2025</x:v>
      </x:c>
      <x:c r="B156" s="12" t="str">
        <x:v>Niedersachsen</x:v>
      </x:c>
      <x:c r="C156" s="12" t="str">
        <x:v>Pure fallback</x:v>
      </x:c>
      <x:c r="D156" s="75" t="n">
        <x:v>544.053</x:v>
      </x:c>
      <x:c r="E156" s="75" t="n">
        <x:v>544.053</x:v>
      </x:c>
      <x:c r="F156" s="360" t="n">
        <x:v>1.8796752381028412</x:v>
      </x:c>
      <x:c r="G156" s="360" t="n">
        <x:v>2.2346177732449815</x:v>
      </x:c>
      <x:c r="H156" s="360" t="n">
        <x:v>3.055973620021318</x:v>
      </x:c>
      <x:c r="I156" s="75" t="n">
        <x:v>1022.642952315565</x:v>
      </x:c>
      <x:c r="J156" s="75" t="n">
        <x:v>1215.750503387252</x:v>
      </x:c>
      <x:c r="K156" s="75" t="n">
        <x:v>1662.611615893458</x:v>
      </x:c>
      <x:c r="L156" s="75" t="n">
        <x:v>1022.642952315565</x:v>
      </x:c>
      <x:c r="M156" s="75" t="n">
        <x:v>1215.750503387252</x:v>
      </x:c>
      <x:c r="N156" s="75" t="n">
        <x:v>1662.611615893458</x:v>
      </x:c>
    </x:row>
    <x:row r="157">
      <x:c r="A157" s="12" t="n">
        <x:v>2025</x:v>
      </x:c>
      <x:c r="B157" s="12" t="str">
        <x:v>Nordrhein-Westfalen</x:v>
      </x:c>
      <x:c r="C157" s="12" t="str">
        <x:v>Broad observed</x:v>
      </x:c>
      <x:c r="D157" s="75" t="n">
        <x:v>3062</x:v>
      </x:c>
      <x:c r="E157" s="75" t="n">
        <x:v>1001.972</x:v>
      </x:c>
      <x:c r="F157" s="360" t="n">
        <x:v>1.8796752381028412</x:v>
      </x:c>
      <x:c r="G157" s="360" t="n">
        <x:v>2.2346177732449815</x:v>
      </x:c>
      <x:c r="H157" s="360" t="n">
        <x:v>3.055973620021318</x:v>
      </x:c>
      <x:c r="I157" s="75" t="n">
        <x:v>3062</x:v>
      </x:c>
      <x:c r="J157" s="75" t="n">
        <x:v>3062</x:v>
      </x:c>
      <x:c r="K157" s="75" t="n">
        <x:v>3062</x:v>
      </x:c>
      <x:c r="L157" s="75" t="n">
        <x:v>3062</x:v>
      </x:c>
      <x:c r="M157" s="75" t="n">
        <x:v>3062</x:v>
      </x:c>
      <x:c r="N157" s="75" t="n">
        <x:v>3062</x:v>
      </x:c>
    </x:row>
    <x:row r="158">
      <x:c r="A158" s="12" t="n">
        <x:v>2025</x:v>
      </x:c>
      <x:c r="B158" s="12" t="str">
        <x:v>Rheinland-Pfalz</x:v>
      </x:c>
      <x:c r="C158" s="12" t="str">
        <x:v>Broad observed</x:v>
      </x:c>
      <x:c r="D158" s="75" t="n">
        <x:v>422.34539632</x:v>
      </x:c>
      <x:c r="E158" s="75" t="n">
        <x:v>242.067</x:v>
      </x:c>
      <x:c r="F158" s="360" t="n">
        <x:v>1.8796752381028412</x:v>
      </x:c>
      <x:c r="G158" s="360" t="n">
        <x:v>2.2346177732449815</x:v>
      </x:c>
      <x:c r="H158" s="360" t="n">
        <x:v>3.055973620021318</x:v>
      </x:c>
      <x:c r="I158" s="75" t="n">
        <x:v>422.34539632</x:v>
      </x:c>
      <x:c r="J158" s="75" t="n">
        <x:v>422.34539632</x:v>
      </x:c>
      <x:c r="K158" s="75" t="n">
        <x:v>422.34539632</x:v>
      </x:c>
      <x:c r="L158" s="75" t="n">
        <x:v>422.34539632</x:v>
      </x:c>
      <x:c r="M158" s="75" t="n">
        <x:v>422.34539632</x:v>
      </x:c>
      <x:c r="N158" s="75" t="n">
        <x:v>422.34539632</x:v>
      </x:c>
    </x:row>
    <x:row r="159">
      <x:c r="A159" s="12" t="n">
        <x:v>2025</x:v>
      </x:c>
      <x:c r="B159" s="12" t="str">
        <x:v>Saarland</x:v>
      </x:c>
      <x:c r="C159" s="12" t="str">
        <x:v>Partial observed</x:v>
      </x:c>
      <x:c r="D159" s="75" t="n">
        <x:v>89.7</x:v>
      </x:c>
      <x:c r="E159" s="75" t="n">
        <x:v>48.869</x:v>
      </x:c>
      <x:c r="F159" s="360" t="n">
        <x:v>1.8796752381028412</x:v>
      </x:c>
      <x:c r="G159" s="360" t="n">
        <x:v>2.2346177732449815</x:v>
      </x:c>
      <x:c r="H159" s="360" t="n">
        <x:v>3.055973620021318</x:v>
      </x:c>
      <x:c r="I159" s="75" t="n">
        <x:v>89.7</x:v>
      </x:c>
      <x:c r="J159" s="75" t="n">
        <x:v>89.7</x:v>
      </x:c>
      <x:c r="K159" s="75" t="n">
        <x:v>89.7</x:v>
      </x:c>
      <x:c r="L159" s="75" t="n">
        <x:v>91.85784921084775</x:v>
      </x:c>
      <x:c r="M159" s="75" t="n">
        <x:v>109.203535960709</x:v>
      </x:c>
      <x:c r="N159" s="75" t="n">
        <x:v>149.3423748368218</x:v>
      </x:c>
    </x:row>
    <x:row r="160">
      <x:c r="A160" s="12" t="n">
        <x:v>2025</x:v>
      </x:c>
      <x:c r="B160" s="12" t="str">
        <x:v>Sachsen</x:v>
      </x:c>
      <x:c r="C160" s="12" t="str">
        <x:v>Pure fallback</x:v>
      </x:c>
      <x:c r="D160" s="75" t="n">
        <x:v>451.481</x:v>
      </x:c>
      <x:c r="E160" s="75" t="n">
        <x:v>451.481</x:v>
      </x:c>
      <x:c r="F160" s="360" t="n">
        <x:v>1.8796752381028412</x:v>
      </x:c>
      <x:c r="G160" s="360" t="n">
        <x:v>2.2346177732449815</x:v>
      </x:c>
      <x:c r="H160" s="360" t="n">
        <x:v>3.055973620021318</x:v>
      </x:c>
      <x:c r="I160" s="75" t="n">
        <x:v>848.6376561739088</x:v>
      </x:c>
      <x:c r="J160" s="75" t="n">
        <x:v>1008.8874668824175</x:v>
      </x:c>
      <x:c r="K160" s="75" t="n">
        <x:v>1379.7140259408447</x:v>
      </x:c>
      <x:c r="L160" s="75" t="n">
        <x:v>848.6376561739088</x:v>
      </x:c>
      <x:c r="M160" s="75" t="n">
        <x:v>1008.8874668824175</x:v>
      </x:c>
      <x:c r="N160" s="75" t="n">
        <x:v>1379.7140259408447</x:v>
      </x:c>
    </x:row>
    <x:row r="161">
      <x:c r="A161" s="12" t="n">
        <x:v>2025</x:v>
      </x:c>
      <x:c r="B161" s="12" t="str">
        <x:v>Sachsen-Anhalt</x:v>
      </x:c>
      <x:c r="C161" s="12" t="str">
        <x:v>Partial observed</x:v>
      </x:c>
      <x:c r="D161" s="75" t="n">
        <x:v>218</x:v>
      </x:c>
      <x:c r="E161" s="75" t="n">
        <x:v>130.484</x:v>
      </x:c>
      <x:c r="F161" s="360" t="n">
        <x:v>1.8796752381028412</x:v>
      </x:c>
      <x:c r="G161" s="360" t="n">
        <x:v>2.2346177732449815</x:v>
      </x:c>
      <x:c r="H161" s="360" t="n">
        <x:v>3.055973620021318</x:v>
      </x:c>
      <x:c r="I161" s="75" t="n">
        <x:v>218</x:v>
      </x:c>
      <x:c r="J161" s="75" t="n">
        <x:v>218</x:v>
      </x:c>
      <x:c r="K161" s="75" t="n">
        <x:v>218</x:v>
      </x:c>
      <x:c r="L161" s="75" t="n">
        <x:v>245.26754376861115</x:v>
      </x:c>
      <x:c r="M161" s="75" t="n">
        <x:v>291.5818655240982</x:v>
      </x:c>
      <x:c r="N161" s="75" t="n">
        <x:v>398.7556618348617</x:v>
      </x:c>
    </x:row>
    <x:row r="162">
      <x:c r="A162" s="12" t="n">
        <x:v>2025</x:v>
      </x:c>
      <x:c r="B162" s="12" t="str">
        <x:v>Schleswig-Holstein</x:v>
      </x:c>
      <x:c r="C162" s="12" t="str">
        <x:v>Broad observed</x:v>
      </x:c>
      <x:c r="D162" s="75" t="n">
        <x:v>470.9</x:v>
      </x:c>
      <x:c r="E162" s="75" t="n">
        <x:v>250.522</x:v>
      </x:c>
      <x:c r="F162" s="360" t="n">
        <x:v>1.8796752381028412</x:v>
      </x:c>
      <x:c r="G162" s="360" t="n">
        <x:v>2.2346177732449815</x:v>
      </x:c>
      <x:c r="H162" s="360" t="n">
        <x:v>3.055973620021318</x:v>
      </x:c>
      <x:c r="I162" s="75" t="n">
        <x:v>470.9</x:v>
      </x:c>
      <x:c r="J162" s="75" t="n">
        <x:v>470.9</x:v>
      </x:c>
      <x:c r="K162" s="75" t="n">
        <x:v>470.9</x:v>
      </x:c>
      <x:c r="L162" s="75" t="n">
        <x:v>470.9</x:v>
      </x:c>
      <x:c r="M162" s="75" t="n">
        <x:v>470.9</x:v>
      </x:c>
      <x:c r="N162" s="75" t="n">
        <x:v>470.9</x:v>
      </x:c>
    </x:row>
    <x:row r="163">
      <x:c r="A163" s="12" t="n">
        <x:v>2025</x:v>
      </x:c>
      <x:c r="B163" s="12" t="str">
        <x:v>Thüringen</x:v>
      </x:c>
      <x:c r="C163" s="12" t="str">
        <x:v>Pure fallback</x:v>
      </x:c>
      <x:c r="D163" s="75" t="n">
        <x:v>101.856</x:v>
      </x:c>
      <x:c r="E163" s="75" t="n">
        <x:v>101.856</x:v>
      </x:c>
      <x:c r="F163" s="360" t="n">
        <x:v>1.8796752381028412</x:v>
      </x:c>
      <x:c r="G163" s="360" t="n">
        <x:v>2.2346177732449815</x:v>
      </x:c>
      <x:c r="H163" s="360" t="n">
        <x:v>3.055973620021318</x:v>
      </x:c>
      <x:c r="I163" s="75" t="n">
        <x:v>191.45620105220297</x:v>
      </x:c>
      <x:c r="J163" s="75" t="n">
        <x:v>227.60922791164083</x:v>
      </x:c>
      <x:c r="K163" s="75" t="n">
        <x:v>311.26924904089134</x:v>
      </x:c>
      <x:c r="L163" s="75" t="n">
        <x:v>191.45620105220297</x:v>
      </x:c>
      <x:c r="M163" s="75" t="n">
        <x:v>227.60922791164083</x:v>
      </x:c>
      <x:c r="N163" s="75" t="n">
        <x:v>311.26924904089134</x:v>
      </x:c>
    </x:row>
  </x:sheetData>
  <x:mergeCells>
    <x:mergeCell ref="A1:N1"/>
  </x:mergeCells>
  <x:pageMargins left="0.7" right="0.7" top="0.75" bottom="0.75" header="0.3" footer="0.3"/>
</x:worksheet>
</file>

<file path=xl/worksheets/sheet30.xml><?xml version="1.0" encoding="utf-8"?>
<x:worksheet xmlns:x="http://schemas.openxmlformats.org/spreadsheetml/2006/main">
  <x:sheetViews>
    <x:sheetView workbookViewId="0">
      <x:pane ySplit="3" topLeftCell="A4" activePane="bottomLeft" state="frozen"/>
    </x:sheetView>
  </x:sheetViews>
  <x:sheetFormatPr defaultRowHeight="15"/>
  <x:cols>
    <x:col min="1" max="1" width="9" hidden="0" customWidth="1"/>
    <x:col min="2" max="2" width="24" hidden="0" customWidth="1"/>
    <x:col min="3" max="3" width="16" hidden="0" customWidth="1"/>
    <x:col min="4" max="4" width="16" hidden="0" customWidth="1"/>
    <x:col min="5" max="5" width="18" hidden="0" customWidth="1"/>
    <x:col min="6" max="6" width="18" hidden="0" customWidth="1"/>
    <x:col min="7" max="7" width="16" hidden="0" customWidth="1"/>
    <x:col min="8" max="8" width="16" hidden="0" customWidth="1"/>
    <x:col min="10" max="10" width="24" hidden="0" customWidth="1"/>
    <x:col min="11" max="11" width="16" hidden="0" customWidth="1"/>
  </x:cols>
  <x:sheetData>
    <x:row r="1">
      <x:c r="A1" s="358" t="str">
        <x:v>Leave-one-out Validierung des Jahresfaktor-Modells</x:v>
      </x:c>
    </x:row>
    <x:row r="3">
      <x:c r="A3" s="351" t="str">
        <x:v>Jahr</x:v>
      </x:c>
      <x:c r="B3" s="351" t="str">
        <x:v>Land</x:v>
      </x:c>
      <x:c r="C3" s="351" t="str">
        <x:v>Ist Mio. €</x:v>
      </x:c>
      <x:c r="D3" s="351" t="str">
        <x:v>AsylbLG netto</x:v>
      </x:c>
      <x:c r="E3" s="351" t="str">
        <x:v>Medianfaktor ohne Land</x:v>
      </x:c>
      <x:c r="F3" s="351" t="str">
        <x:v>Prognose Mio. €</x:v>
      </x:c>
      <x:c r="G3" s="351" t="str">
        <x:v>Absoluter Fehler</x:v>
      </x:c>
      <x:c r="H3" s="351" t="str">
        <x:v>Absoluter %-Fehler</x:v>
      </x:c>
      <x:c r="J3" s="351" t="str">
        <x:v>Kennzahl</x:v>
      </x:c>
      <x:c r="K3" s="351" t="str">
        <x:v>Wert</x:v>
      </x:c>
    </x:row>
    <x:row r="4">
      <x:c r="A4" s="12" t="n">
        <x:v>2016</x:v>
      </x:c>
      <x:c r="B4" s="12" t="str">
        <x:v>Baden-Württemberg</x:v>
      </x:c>
      <x:c r="C4" s="75" t="n">
        <x:v>2400</x:v>
      </x:c>
      <x:c r="D4" s="75" t="n">
        <x:v>821.001</x:v>
      </x:c>
      <x:c r="E4" s="75" t="n">
        <x:v>2.156680690017927</x:v>
      </x:c>
      <x:c r="F4" s="75" t="n">
        <x:v>1770.637003185408</x:v>
      </x:c>
      <x:c r="G4" s="75" t="n">
        <x:v>629.362996814592</x:v>
      </x:c>
      <x:c r="H4" s="122" t="n">
        <x:v>0.26223458200607996</x:v>
      </x:c>
      <x:c r="J4" t="str">
        <x:v>Fälle</x:v>
      </x:c>
      <x:c r="K4" t="n">
        <x:v>88</x:v>
      </x:c>
    </x:row>
    <x:row r="5">
      <x:c r="A5" s="12" t="n">
        <x:v>2016</x:v>
      </x:c>
      <x:c r="B5" s="12" t="str">
        <x:v>Bayern</x:v>
      </x:c>
      <x:c r="C5" s="75" t="n">
        <x:v>2850.8</x:v>
      </x:c>
      <x:c r="D5" s="75" t="n">
        <x:v>1435.898</x:v>
      </x:c>
      <x:c r="E5" s="75" t="n">
        <x:v>2.3051628623816525</x:v>
      </x:c>
      <x:c r="F5" s="75" t="n">
        <x:v>3309.9787437680898</x:v>
      </x:c>
      <x:c r="G5" s="75" t="n">
        <x:v>459.1787437680896</x:v>
      </x:c>
      <x:c r="H5" s="122" t="n">
        <x:v>0.1610701360207975</x:v>
      </x:c>
      <x:c r="J5" t="str">
        <x:v>Median APE</x:v>
      </x:c>
      <x:c r="K5" s="52" t="n">
        <x:v>0.1799733783385617</x:v>
      </x:c>
    </x:row>
    <x:row r="6">
      <x:c r="A6" s="12" t="n">
        <x:v>2016</x:v>
      </x:c>
      <x:c r="B6" s="12" t="str">
        <x:v>Brandenburg</x:v>
      </x:c>
      <x:c r="C6" s="75" t="n">
        <x:v>552.4</x:v>
      </x:c>
      <x:c r="D6" s="75" t="n">
        <x:v>234.681</x:v>
      </x:c>
      <x:c r="E6" s="75" t="n">
        <x:v>2.156680690017927</x:v>
      </x:c>
      <x:c r="F6" s="75" t="n">
        <x:v>506.13198101409716</x:v>
      </x:c>
      <x:c r="G6" s="75" t="n">
        <x:v>46.26801898590281</x:v>
      </x:c>
      <x:c r="H6" s="122" t="n">
        <x:v>0.08375818064066404</x:v>
      </x:c>
      <x:c r="J6" t="str">
        <x:v>Mean APE</x:v>
      </x:c>
      <x:c r="K6" s="52" t="n">
        <x:v>0.21836799518224195</x:v>
      </x:c>
    </x:row>
    <x:row r="7">
      <x:c r="A7" s="12" t="n">
        <x:v>2016</x:v>
      </x:c>
      <x:c r="B7" s="12" t="str">
        <x:v>Bremen</x:v>
      </x:c>
      <x:c r="C7" s="75" t="n">
        <x:v>387.079</x:v>
      </x:c>
      <x:c r="D7" s="75" t="n">
        <x:v>91.215</x:v>
      </x:c>
      <x:c r="E7" s="75" t="n">
        <x:v>2.156680690017927</x:v>
      </x:c>
      <x:c r="F7" s="75" t="n">
        <x:v>196.72162913998523</x:v>
      </x:c>
      <x:c r="G7" s="75" t="n">
        <x:v>190.35737086001478</x:v>
      </x:c>
      <x:c r="H7" s="122" t="n">
        <x:v>0.4917791222464013</x:v>
      </x:c>
      <x:c r="J7" t="str">
        <x:v>75%-Quantil APE</x:v>
      </x:c>
      <x:c r="K7" s="52" t="n">
        <x:v>0.31654393296237027</x:v>
      </x:c>
    </x:row>
    <x:row r="8">
      <x:c r="A8" s="12" t="n">
        <x:v>2016</x:v>
      </x:c>
      <x:c r="B8" s="12" t="str">
        <x:v>Hamburg</x:v>
      </x:c>
      <x:c r="C8" s="75" t="n">
        <x:v>900</x:v>
      </x:c>
      <x:c r="D8" s="75" t="n">
        <x:v>147.486</x:v>
      </x:c>
      <x:c r="E8" s="75" t="n">
        <x:v>2.156680690017927</x:v>
      </x:c>
      <x:c r="F8" s="75" t="n">
        <x:v>318.08020824798393</x:v>
      </x:c>
      <x:c r="G8" s="75" t="n">
        <x:v>581.9197917520161</x:v>
      </x:c>
      <x:c r="H8" s="122" t="n">
        <x:v>0.646577546391129</x:v>
      </x:c>
    </x:row>
    <x:row r="9">
      <x:c r="A9" s="12" t="n">
        <x:v>2016</x:v>
      </x:c>
      <x:c r="B9" s="12" t="str">
        <x:v>Mecklenburg-Vorpommern</x:v>
      </x:c>
      <x:c r="C9" s="75" t="n">
        <x:v>312</x:v>
      </x:c>
      <x:c r="D9" s="75" t="n">
        <x:v>129.836</x:v>
      </x:c>
      <x:c r="E9" s="75" t="n">
        <x:v>2.156680690017927</x:v>
      </x:c>
      <x:c r="F9" s="75" t="n">
        <x:v>280.0147940691676</x:v>
      </x:c>
      <x:c r="G9" s="75" t="n">
        <x:v>31.98520593083242</x:v>
      </x:c>
      <x:c r="H9" s="122" t="n">
        <x:v>0.10251668567574494</x:v>
      </x:c>
    </x:row>
    <x:row r="10">
      <x:c r="A10" s="12" t="n">
        <x:v>2016</x:v>
      </x:c>
      <x:c r="B10" s="12" t="str">
        <x:v>Niedersachsen</x:v>
      </x:c>
      <x:c r="C10" s="75" t="n">
        <x:v>1650.6</x:v>
      </x:c>
      <x:c r="D10" s="75" t="n">
        <x:v>903.908</x:v>
      </x:c>
      <x:c r="E10" s="75" t="n">
        <x:v>2.3051628623816525</x:v>
      </x:c>
      <x:c r="F10" s="75" t="n">
        <x:v>2083.6551526096746</x:v>
      </x:c>
      <x:c r="G10" s="75" t="n">
        <x:v>433.0551526096747</x:v>
      </x:c>
      <x:c r="H10" s="122" t="n">
        <x:v>0.2623622637887282</x:v>
      </x:c>
    </x:row>
    <x:row r="11">
      <x:c r="A11" s="12" t="n">
        <x:v>2016</x:v>
      </x:c>
      <x:c r="B11" s="12" t="str">
        <x:v>Nordrhein-Westfalen</x:v>
      </x:c>
      <x:c r="C11" s="75" t="n">
        <x:v>4452.7</x:v>
      </x:c>
      <x:c r="D11" s="75" t="n">
        <x:v>1973.284</x:v>
      </x:c>
      <x:c r="E11" s="75" t="n">
        <x:v>2.2053513292831903</x:v>
      </x:c>
      <x:c r="F11" s="75" t="n">
        <x:v>4351.784492453251</x:v>
      </x:c>
      <x:c r="G11" s="75" t="n">
        <x:v>100.91550754674881</x:v>
      </x:c>
      <x:c r="H11" s="122" t="n">
        <x:v>0.022663891020448003</x:v>
      </x:c>
    </x:row>
    <x:row r="12">
      <x:c r="A12" s="12" t="n">
        <x:v>2016</x:v>
      </x:c>
      <x:c r="B12" s="12" t="str">
        <x:v>Rheinland-Pfalz</x:v>
      </x:c>
      <x:c r="C12" s="75" t="n">
        <x:v>646.23849352</x:v>
      </x:c>
      <x:c r="D12" s="75" t="n">
        <x:v>343.504</x:v>
      </x:c>
      <x:c r="E12" s="75" t="n">
        <x:v>2.3051628623816525</x:v>
      </x:c>
      <x:c r="F12" s="75" t="n">
        <x:v>791.8326638795472</x:v>
      </x:c>
      <x:c r="G12" s="75" t="n">
        <x:v>145.5941703595472</x:v>
      </x:c>
      <x:c r="H12" s="122" t="n">
        <x:v>0.22529479722959478</x:v>
      </x:c>
    </x:row>
    <x:row r="13">
      <x:c r="A13" s="12" t="n">
        <x:v>2016</x:v>
      </x:c>
      <x:c r="B13" s="12" t="str">
        <x:v>Sachsen</x:v>
      </x:c>
      <x:c r="C13" s="75" t="n">
        <x:v>916</x:v>
      </x:c>
      <x:c r="D13" s="75" t="n">
        <x:v>560.901</x:v>
      </x:c>
      <x:c r="E13" s="75" t="n">
        <x:v>2.3051628623816525</x:v>
      </x:c>
      <x:c r="F13" s="75" t="n">
        <x:v>1292.968154672731</x:v>
      </x:c>
      <x:c r="G13" s="75" t="n">
        <x:v>376.9681546727311</x:v>
      </x:c>
      <x:c r="H13" s="122" t="n">
        <x:v>0.41153728676062346</x:v>
      </x:c>
    </x:row>
    <x:row r="14">
      <x:c r="A14" s="12" t="n">
        <x:v>2016</x:v>
      </x:c>
      <x:c r="B14" s="12" t="str">
        <x:v>Sachsen-Anhalt</x:v>
      </x:c>
      <x:c r="C14" s="75" t="n">
        <x:v>427</x:v>
      </x:c>
      <x:c r="D14" s="75" t="n">
        <x:v>181.184</x:v>
      </x:c>
      <x:c r="E14" s="75" t="n">
        <x:v>2.156680690017927</x:v>
      </x:c>
      <x:c r="F14" s="75" t="n">
        <x:v>390.75603414020804</x:v>
      </x:c>
      <x:c r="G14" s="75" t="n">
        <x:v>36.243965859791956</x:v>
      </x:c>
      <x:c r="H14" s="122" t="n">
        <x:v>0.08488048210724111</x:v>
      </x:c>
    </x:row>
    <x:row r="15">
      <x:c r="A15" s="12" t="n">
        <x:v>2016</x:v>
      </x:c>
      <x:c r="B15" s="12" t="str">
        <x:v>Schleswig-Holstein</x:v>
      </x:c>
      <x:c r="C15" s="75" t="n">
        <x:v>785</x:v>
      </x:c>
      <x:c r="D15" s="75" t="n">
        <x:v>381.648</x:v>
      </x:c>
      <x:c r="E15" s="75" t="n">
        <x:v>2.3051628623816525</x:v>
      </x:c>
      <x:c r="F15" s="75" t="n">
        <x:v>879.7607961022329</x:v>
      </x:c>
      <x:c r="G15" s="75" t="n">
        <x:v>94.76079610223292</x:v>
      </x:c>
      <x:c r="H15" s="122" t="n">
        <x:v>0.12071438993915021</x:v>
      </x:c>
    </x:row>
    <x:row r="16">
      <x:c r="A16" s="12" t="n">
        <x:v>2016</x:v>
      </x:c>
      <x:c r="B16" s="12" t="str">
        <x:v>Thüringen</x:v>
      </x:c>
      <x:c r="C16" s="75" t="n">
        <x:v>331.5</x:v>
      </x:c>
      <x:c r="D16" s="75" t="n">
        <x:v>174.651</x:v>
      </x:c>
      <x:c r="E16" s="75" t="n">
        <x:v>2.3051628623816525</x:v>
      </x:c>
      <x:c r="F16" s="75" t="n">
        <x:v>402.598999077818</x:v>
      </x:c>
      <x:c r="G16" s="75" t="n">
        <x:v>71.09899907781801</x:v>
      </x:c>
      <x:c r="H16" s="122" t="n">
        <x:v>0.21447661863595174</x:v>
      </x:c>
    </x:row>
    <x:row r="17">
      <x:c r="A17" s="12" t="n">
        <x:v>2017</x:v>
      </x:c>
      <x:c r="B17" s="12" t="str">
        <x:v>Brandenburg</x:v>
      </x:c>
      <x:c r="C17" s="75" t="n">
        <x:v>474.1</x:v>
      </x:c>
      <x:c r="D17" s="75" t="n">
        <x:v>191.638</x:v>
      </x:c>
      <x:c r="E17" s="75" t="n">
        <x:v>2.6714994081079504</x:v>
      </x:c>
      <x:c r="F17" s="75" t="n">
        <x:v>511.9608035709914</x:v>
      </x:c>
      <x:c r="G17" s="75" t="n">
        <x:v>37.86080357099138</x:v>
      </x:c>
      <x:c r="H17" s="122" t="n">
        <x:v>0.07985826528367723</x:v>
      </x:c>
    </x:row>
    <x:row r="18">
      <x:c r="A18" s="12" t="n">
        <x:v>2017</x:v>
      </x:c>
      <x:c r="B18" s="12" t="str">
        <x:v>Bremen</x:v>
      </x:c>
      <x:c r="C18" s="75" t="n">
        <x:v>346.964</x:v>
      </x:c>
      <x:c r="D18" s="75" t="n">
        <x:v>45.819</x:v>
      </x:c>
      <x:c r="E18" s="75" t="n">
        <x:v>2.5764066439986153</x:v>
      </x:c>
      <x:c r="F18" s="75" t="n">
        <x:v>118.04837602137256</x:v>
      </x:c>
      <x:c r="G18" s="75" t="n">
        <x:v>228.91562397862742</x:v>
      </x:c>
      <x:c r="H18" s="122" t="n">
        <x:v>0.6597676530666796</x:v>
      </x:c>
    </x:row>
    <x:row r="19">
      <x:c r="A19" s="12" t="n">
        <x:v>2017</x:v>
      </x:c>
      <x:c r="B19" s="12" t="str">
        <x:v>Hamburg</x:v>
      </x:c>
      <x:c r="C19" s="75" t="n">
        <x:v>779</x:v>
      </x:c>
      <x:c r="D19" s="75" t="n">
        <x:v>107.88</x:v>
      </x:c>
      <x:c r="E19" s="75" t="n">
        <x:v>2.5764066439986153</x:v>
      </x:c>
      <x:c r="F19" s="75" t="n">
        <x:v>277.94274875457063</x:v>
      </x:c>
      <x:c r="G19" s="75" t="n">
        <x:v>501.05725124542937</x:v>
      </x:c>
      <x:c r="H19" s="122" t="n">
        <x:v>0.6432057140506153</x:v>
      </x:c>
    </x:row>
    <x:row r="20">
      <x:c r="A20" s="12" t="n">
        <x:v>2017</x:v>
      </x:c>
      <x:c r="B20" s="12" t="str">
        <x:v>Mecklenburg-Vorpommern</x:v>
      </x:c>
      <x:c r="C20" s="75" t="n">
        <x:v>234</x:v>
      </x:c>
      <x:c r="D20" s="75" t="n">
        <x:v>78.856</x:v>
      </x:c>
      <x:c r="E20" s="75" t="n">
        <x:v>2.5764066439986153</x:v>
      </x:c>
      <x:c r="F20" s="75" t="n">
        <x:v>203.1651223191548</x:v>
      </x:c>
      <x:c r="G20" s="75" t="n">
        <x:v>30.83487768084521</x:v>
      </x:c>
      <x:c r="H20" s="122" t="n">
        <x:v>0.13177298154207354</x:v>
      </x:c>
    </x:row>
    <x:row r="21">
      <x:c r="A21" s="12" t="n">
        <x:v>2017</x:v>
      </x:c>
      <x:c r="B21" s="12" t="str">
        <x:v>Niedersachsen</x:v>
      </x:c>
      <x:c r="C21" s="75" t="n">
        <x:v>1309.9</x:v>
      </x:c>
      <x:c r="D21" s="75" t="n">
        <x:v>576.012</x:v>
      </x:c>
      <x:c r="E21" s="75" t="n">
        <x:v>2.6714994081079504</x:v>
      </x:c>
      <x:c r="F21" s="75" t="n">
        <x:v>1538.8157170630766</x:v>
      </x:c>
      <x:c r="G21" s="75" t="n">
        <x:v>228.9157170630765</x:v>
      </x:c>
      <x:c r="H21" s="122" t="n">
        <x:v>0.17475816250330292</x:v>
      </x:c>
    </x:row>
    <x:row r="22">
      <x:c r="A22" s="12" t="n">
        <x:v>2017</x:v>
      </x:c>
      <x:c r="B22" s="12" t="str">
        <x:v>Nordrhein-Westfalen</x:v>
      </x:c>
      <x:c r="C22" s="75" t="n">
        <x:v>3114.7</x:v>
      </x:c>
      <x:c r="D22" s="75" t="n">
        <x:v>1216.671</x:v>
      </x:c>
      <x:c r="E22" s="75" t="n">
        <x:v>2.6714994081079504</x:v>
      </x:c>
      <x:c r="F22" s="75" t="n">
        <x:v>3250.335856362108</x:v>
      </x:c>
      <x:c r="G22" s="75" t="n">
        <x:v>135.63585636210837</x:v>
      </x:c>
      <x:c r="H22" s="122" t="n">
        <x:v>0.04354700496423681</x:v>
      </x:c>
    </x:row>
    <x:row r="23">
      <x:c r="A23" s="12" t="n">
        <x:v>2017</x:v>
      </x:c>
      <x:c r="B23" s="12" t="str">
        <x:v>Rheinland-Pfalz</x:v>
      </x:c>
      <x:c r="C23" s="75" t="n">
        <x:v>523.96238652</x:v>
      </x:c>
      <x:c r="D23" s="75" t="n">
        <x:v>202.084</x:v>
      </x:c>
      <x:c r="E23" s="75" t="n">
        <x:v>2.655111043496285</x:v>
      </x:c>
      <x:c r="F23" s="75" t="n">
        <x:v>536.5554601139032</x:v>
      </x:c>
      <x:c r="G23" s="75" t="n">
        <x:v>12.593073593903227</x:v>
      </x:c>
      <x:c r="H23" s="122" t="n">
        <x:v>0.02403430841198854</x:v>
      </x:c>
    </x:row>
    <x:row r="24">
      <x:c r="A24" s="12" t="n">
        <x:v>2017</x:v>
      </x:c>
      <x:c r="B24" s="12" t="str">
        <x:v>Sachsen</x:v>
      </x:c>
      <x:c r="C24" s="75" t="n">
        <x:v>674</x:v>
      </x:c>
      <x:c r="D24" s="75" t="n">
        <x:v>335.448</x:v>
      </x:c>
      <x:c r="E24" s="75" t="n">
        <x:v>2.6714994081079504</x:v>
      </x:c>
      <x:c r="F24" s="75" t="n">
        <x:v>896.1491334509957</x:v>
      </x:c>
      <x:c r="G24" s="75" t="n">
        <x:v>222.1491334509957</x:v>
      </x:c>
      <x:c r="H24" s="122" t="n">
        <x:v>0.3295981208471746</x:v>
      </x:c>
    </x:row>
    <x:row r="25">
      <x:c r="A25" s="12" t="n">
        <x:v>2017</x:v>
      </x:c>
      <x:c r="B25" s="12" t="str">
        <x:v>Sachsen-Anhalt</x:v>
      </x:c>
      <x:c r="C25" s="75" t="n">
        <x:v>285</x:v>
      </x:c>
      <x:c r="D25" s="75" t="n">
        <x:v>99.708</x:v>
      </x:c>
      <x:c r="E25" s="75" t="n">
        <x:v>2.5764066439986153</x:v>
      </x:c>
      <x:c r="F25" s="75" t="n">
        <x:v>256.8883536598139</x:v>
      </x:c>
      <x:c r="G25" s="75" t="n">
        <x:v>28.1116463401861</x:v>
      </x:c>
      <x:c r="H25" s="122" t="n">
        <x:v>0.09863735557960035</x:v>
      </x:c>
    </x:row>
    <x:row r="26">
      <x:c r="A26" s="12" t="n">
        <x:v>2017</x:v>
      </x:c>
      <x:c r="B26" s="12" t="str">
        <x:v>Schleswig-Holstein</x:v>
      </x:c>
      <x:c r="C26" s="75" t="n">
        <x:v>541</x:v>
      </x:c>
      <x:c r="D26" s="75" t="n">
        <x:v>220.928</x:v>
      </x:c>
      <x:c r="E26" s="75" t="n">
        <x:v>2.6714994081079504</x:v>
      </x:c>
      <x:c r="F26" s="75" t="n">
        <x:v>590.2090212344733</x:v>
      </x:c>
      <x:c r="G26" s="75" t="n">
        <x:v>49.20902123447331</x:v>
      </x:c>
      <x:c r="H26" s="122" t="n">
        <x:v>0.090959373816032</x:v>
      </x:c>
    </x:row>
    <x:row r="27">
      <x:c r="A27" s="12" t="n">
        <x:v>2017</x:v>
      </x:c>
      <x:c r="B27" s="12" t="str">
        <x:v>Thüringen</x:v>
      </x:c>
      <x:c r="C27" s="75" t="n">
        <x:v>229.4</x:v>
      </x:c>
      <x:c r="D27" s="75" t="n">
        <x:v>83.412</x:v>
      </x:c>
      <x:c r="E27" s="75" t="n">
        <x:v>2.5764066439986153</x:v>
      </x:c>
      <x:c r="F27" s="75" t="n">
        <x:v>214.90323098921252</x:v>
      </x:c>
      <x:c r="G27" s="75" t="n">
        <x:v>14.496769010787489</x:v>
      </x:c>
      <x:c r="H27" s="122" t="n">
        <x:v>0.06319428513856795</x:v>
      </x:c>
    </x:row>
    <x:row r="28">
      <x:c r="A28" s="12" t="n">
        <x:v>2018</x:v>
      </x:c>
      <x:c r="B28" s="12" t="str">
        <x:v>Brandenburg</x:v>
      </x:c>
      <x:c r="C28" s="75" t="n">
        <x:v>407.4</x:v>
      </x:c>
      <x:c r="D28" s="75" t="n">
        <x:v>144.363</x:v>
      </x:c>
      <x:c r="E28" s="75" t="n">
        <x:v>2.815881947768425</x:v>
      </x:c>
      <x:c r="F28" s="75" t="n">
        <x:v>406.5091656256932</x:v>
      </x:c>
      <x:c r="G28" s="75" t="n">
        <x:v>0.8908343743067917</x:v>
      </x:c>
      <x:c r="H28" s="122" t="n">
        <x:v>0.0021866332211752373</x:v>
      </x:c>
    </x:row>
    <x:row r="29">
      <x:c r="A29" s="12" t="n">
        <x:v>2018</x:v>
      </x:c>
      <x:c r="B29" s="12" t="str">
        <x:v>Hamburg</x:v>
      </x:c>
      <x:c r="C29" s="75" t="n">
        <x:v>651</x:v>
      </x:c>
      <x:c r="D29" s="75" t="n">
        <x:v>228.379</x:v>
      </x:c>
      <x:c r="E29" s="75" t="n">
        <x:v>2.815881947768425</x:v>
      </x:c>
      <x:c r="F29" s="75" t="n">
        <x:v>643.0883033494051</x:v>
      </x:c>
      <x:c r="G29" s="75" t="n">
        <x:v>7.911696650594877</x:v>
      </x:c>
      <x:c r="H29" s="122" t="n">
        <x:v>0.012153143856520547</x:v>
      </x:c>
    </x:row>
    <x:row r="30">
      <x:c r="A30" s="12" t="n">
        <x:v>2018</x:v>
      </x:c>
      <x:c r="B30" s="12" t="str">
        <x:v>Hessen</x:v>
      </x:c>
      <x:c r="C30" s="75" t="n">
        <x:v>1150</x:v>
      </x:c>
      <x:c r="D30" s="75" t="n">
        <x:v>418.204</x:v>
      </x:c>
      <x:c r="E30" s="75" t="n">
        <x:v>2.822052742046092</x:v>
      </x:c>
      <x:c r="F30" s="75" t="n">
        <x:v>1180.1937449346437</x:v>
      </x:c>
      <x:c r="G30" s="75" t="n">
        <x:v>30.193744934643746</x:v>
      </x:c>
      <x:c r="H30" s="122" t="n">
        <x:v>0.026255430377951083</x:v>
      </x:c>
    </x:row>
    <x:row r="31">
      <x:c r="A31" s="12" t="n">
        <x:v>2018</x:v>
      </x:c>
      <x:c r="B31" s="12" t="str">
        <x:v>Mecklenburg-Vorpommern</x:v>
      </x:c>
      <x:c r="C31" s="75" t="n">
        <x:v>195</x:v>
      </x:c>
      <x:c r="D31" s="75" t="n">
        <x:v>57.13</x:v>
      </x:c>
      <x:c r="E31" s="75" t="n">
        <x:v>2.815881947768425</x:v>
      </x:c>
      <x:c r="F31" s="75" t="n">
        <x:v>160.87133567601015</x:v>
      </x:c>
      <x:c r="G31" s="75" t="n">
        <x:v>34.12866432398985</x:v>
      </x:c>
      <x:c r="H31" s="122" t="n">
        <x:v>0.17501879140507617</x:v>
      </x:c>
    </x:row>
    <x:row r="32">
      <x:c r="A32" s="12" t="n">
        <x:v>2018</x:v>
      </x:c>
      <x:c r="B32" s="12" t="str">
        <x:v>Nordrhein-Westfalen</x:v>
      </x:c>
      <x:c r="C32" s="75" t="n">
        <x:v>2412</x:v>
      </x:c>
      <x:c r="D32" s="75" t="n">
        <x:v>856.57</x:v>
      </x:c>
      <x:c r="E32" s="75" t="n">
        <x:v>2.822052742046092</x:v>
      </x:c>
      <x:c r="F32" s="75" t="n">
        <x:v>2417.285717254421</x:v>
      </x:c>
      <x:c r="G32" s="75" t="n">
        <x:v>5.285717254420888</x:v>
      </x:c>
      <x:c r="H32" s="122" t="n">
        <x:v>0.002191425064021927</x:v>
      </x:c>
    </x:row>
    <x:row r="33">
      <x:c r="A33" s="12" t="n">
        <x:v>2018</x:v>
      </x:c>
      <x:c r="B33" s="12" t="str">
        <x:v>Rheinland-Pfalz</x:v>
      </x:c>
      <x:c r="C33" s="75" t="n">
        <x:v>333.66947212</x:v>
      </x:c>
      <x:c r="D33" s="75" t="n">
        <x:v>138.263</x:v>
      </x:c>
      <x:c r="E33" s="75" t="n">
        <x:v>2.822052742046092</x:v>
      </x:c>
      <x:c r="F33" s="75" t="n">
        <x:v>390.1854782735188</x:v>
      </x:c>
      <x:c r="G33" s="75" t="n">
        <x:v>56.51600615351879</x:v>
      </x:c>
      <x:c r="H33" s="122" t="n">
        <x:v>0.16937721570522796</x:v>
      </x:c>
    </x:row>
    <x:row r="34">
      <x:c r="A34" s="12" t="n">
        <x:v>2018</x:v>
      </x:c>
      <x:c r="B34" s="12" t="str">
        <x:v>Sachsen</x:v>
      </x:c>
      <x:c r="C34" s="75" t="n">
        <x:v>545</x:v>
      </x:c>
      <x:c r="D34" s="75" t="n">
        <x:v>301.816</x:v>
      </x:c>
      <x:c r="E34" s="75" t="n">
        <x:v>2.822052742046092</x:v>
      </x:c>
      <x:c r="F34" s="75" t="n">
        <x:v>851.7406703933832</x:v>
      </x:c>
      <x:c r="G34" s="75" t="n">
        <x:v>306.7406703933832</x:v>
      </x:c>
      <x:c r="H34" s="122" t="n">
        <x:v>0.5628269181529967</x:v>
      </x:c>
    </x:row>
    <x:row r="35">
      <x:c r="A35" s="12" t="n">
        <x:v>2018</x:v>
      </x:c>
      <x:c r="B35" s="12" t="str">
        <x:v>Sachsen-Anhalt</x:v>
      </x:c>
      <x:c r="C35" s="75" t="n">
        <x:v>268</x:v>
      </x:c>
      <x:c r="D35" s="75" t="n">
        <x:v>77.232</x:v>
      </x:c>
      <x:c r="E35" s="75" t="n">
        <x:v>2.815881947768425</x:v>
      </x:c>
      <x:c r="F35" s="75" t="n">
        <x:v>217.47619459005102</x:v>
      </x:c>
      <x:c r="G35" s="75" t="n">
        <x:v>50.52380540994898</x:v>
      </x:c>
      <x:c r="H35" s="122" t="n">
        <x:v>0.18852166197742157</x:v>
      </x:c>
    </x:row>
    <x:row r="36">
      <x:c r="A36" s="12" t="n">
        <x:v>2018</x:v>
      </x:c>
      <x:c r="B36" s="12" t="str">
        <x:v>Schleswig-Holstein</x:v>
      </x:c>
      <x:c r="C36" s="75" t="n">
        <x:v>421</x:v>
      </x:c>
      <x:c r="D36" s="75" t="n">
        <x:v>175.01</x:v>
      </x:c>
      <x:c r="E36" s="75" t="n">
        <x:v>2.822052742046092</x:v>
      </x:c>
      <x:c r="F36" s="75" t="n">
        <x:v>493.88745038548655</x:v>
      </x:c>
      <x:c r="G36" s="75" t="n">
        <x:v>72.88745038548655</x:v>
      </x:c>
      <x:c r="H36" s="122" t="n">
        <x:v>0.1731293358325096</x:v>
      </x:c>
    </x:row>
    <x:row r="37">
      <x:c r="A37" s="12" t="n">
        <x:v>2018</x:v>
      </x:c>
      <x:c r="B37" s="12" t="str">
        <x:v>Thüringen</x:v>
      </x:c>
      <x:c r="C37" s="75" t="n">
        <x:v>205.5</x:v>
      </x:c>
      <x:c r="D37" s="75" t="n">
        <x:v>61.833</x:v>
      </x:c>
      <x:c r="E37" s="75" t="n">
        <x:v>2.815881947768425</x:v>
      </x:c>
      <x:c r="F37" s="75" t="n">
        <x:v>174.11442847636502</x:v>
      </x:c>
      <x:c r="G37" s="75" t="n">
        <x:v>31.38557152363498</x:v>
      </x:c>
      <x:c r="H37" s="122" t="n">
        <x:v>0.15272784196416048</x:v>
      </x:c>
    </x:row>
    <x:row r="38">
      <x:c r="A38" s="12" t="n">
        <x:v>2019</x:v>
      </x:c>
      <x:c r="B38" s="12" t="str">
        <x:v>Bayern</x:v>
      </x:c>
      <x:c r="C38" s="75" t="n">
        <x:v>1247.7</x:v>
      </x:c>
      <x:c r="D38" s="75" t="n">
        <x:v>730.466</x:v>
      </x:c>
      <x:c r="E38" s="75" t="n">
        <x:v>2.5827415859663208</x:v>
      </x:c>
      <x:c r="F38" s="75" t="n">
        <x:v>1886.6049153344745</x:v>
      </x:c>
      <x:c r="G38" s="75" t="n">
        <x:v>638.9049153344745</x:v>
      </x:c>
      <x:c r="H38" s="122" t="n">
        <x:v>0.512066133954055</x:v>
      </x:c>
    </x:row>
    <x:row r="39">
      <x:c r="A39" s="12" t="n">
        <x:v>2019</x:v>
      </x:c>
      <x:c r="B39" s="12" t="str">
        <x:v>Brandenburg</x:v>
      </x:c>
      <x:c r="C39" s="75" t="n">
        <x:v>372.1</x:v>
      </x:c>
      <x:c r="D39" s="75" t="n">
        <x:v>142.517</x:v>
      </x:c>
      <x:c r="E39" s="75" t="n">
        <x:v>2.5151492616559388</x:v>
      </x:c>
      <x:c r="F39" s="75" t="n">
        <x:v>358.45152732341944</x:v>
      </x:c>
      <x:c r="G39" s="75" t="n">
        <x:v>13.648472676580582</x:v>
      </x:c>
      <x:c r="H39" s="122" t="n">
        <x:v>0.03667958257613701</x:v>
      </x:c>
    </x:row>
    <x:row r="40">
      <x:c r="A40" s="12" t="n">
        <x:v>2019</x:v>
      </x:c>
      <x:c r="B40" s="12" t="str">
        <x:v>Hessen</x:v>
      </x:c>
      <x:c r="C40" s="75" t="n">
        <x:v>985</x:v>
      </x:c>
      <x:c r="D40" s="75" t="n">
        <x:v>385.584</x:v>
      </x:c>
      <x:c r="E40" s="75" t="n">
        <x:v>2.5433242680961383</x:v>
      </x:c>
      <x:c r="F40" s="75" t="n">
        <x:v>980.6651445895814</x:v>
      </x:c>
      <x:c r="G40" s="75" t="n">
        <x:v>4.3348554104186405</x:v>
      </x:c>
      <x:c r="H40" s="122" t="n">
        <x:v>0.004400868436973239</x:v>
      </x:c>
    </x:row>
    <x:row r="41">
      <x:c r="A41" s="12" t="n">
        <x:v>2019</x:v>
      </x:c>
      <x:c r="B41" s="12" t="str">
        <x:v>Mecklenburg-Vorpommern</x:v>
      </x:c>
      <x:c r="C41" s="75" t="n">
        <x:v>175</x:v>
      </x:c>
      <x:c r="D41" s="75" t="n">
        <x:v>62.394</x:v>
      </x:c>
      <x:c r="E41" s="75" t="n">
        <x:v>2.5151492616559388</x:v>
      </x:c>
      <x:c r="F41" s="75" t="n">
        <x:v>156.93022303176065</x:v>
      </x:c>
      <x:c r="G41" s="75" t="n">
        <x:v>18.069776968239353</x:v>
      </x:c>
      <x:c r="H41" s="122" t="n">
        <x:v>0.10325586838993916</x:v>
      </x:c>
    </x:row>
    <x:row r="42">
      <x:c r="A42" s="12" t="n">
        <x:v>2019</x:v>
      </x:c>
      <x:c r="B42" s="12" t="str">
        <x:v>Nordrhein-Westfalen</x:v>
      </x:c>
      <x:c r="C42" s="75" t="n">
        <x:v>2552</x:v>
      </x:c>
      <x:c r="D42" s="75" t="n">
        <x:v>800.121</x:v>
      </x:c>
      <x:c r="E42" s="75" t="n">
        <x:v>2.5151492616559388</x:v>
      </x:c>
      <x:c r="F42" s="75" t="n">
        <x:v>2012.4237423854113</x:v>
      </x:c>
      <x:c r="G42" s="75" t="n">
        <x:v>539.5762576145887</x:v>
      </x:c>
      <x:c r="H42" s="122" t="n">
        <x:v>0.2114327028270332</x:v>
      </x:c>
    </x:row>
    <x:row r="43">
      <x:c r="A43" s="12" t="n">
        <x:v>2019</x:v>
      </x:c>
      <x:c r="B43" s="12" t="str">
        <x:v>Rheinland-Pfalz</x:v>
      </x:c>
      <x:c r="C43" s="75" t="n">
        <x:v>289.90013102</x:v>
      </x:c>
      <x:c r="D43" s="75" t="n">
        <x:v>147.769</x:v>
      </x:c>
      <x:c r="E43" s="75" t="n">
        <x:v>2.5827415859663208</x:v>
      </x:c>
      <x:c r="F43" s="75" t="n">
        <x:v>381.64914141665724</x:v>
      </x:c>
      <x:c r="G43" s="75" t="n">
        <x:v>91.74901039665724</x:v>
      </x:c>
      <x:c r="H43" s="122" t="n">
        <x:v>0.3164848876536987</x:v>
      </x:c>
    </x:row>
    <x:row r="44">
      <x:c r="A44" s="12" t="n">
        <x:v>2019</x:v>
      </x:c>
      <x:c r="B44" s="12" t="str">
        <x:v>Sachsen</x:v>
      </x:c>
      <x:c r="C44" s="75" t="n">
        <x:v>485</x:v>
      </x:c>
      <x:c r="D44" s="75" t="n">
        <x:v>287.85</x:v>
      </x:c>
      <x:c r="E44" s="75" t="n">
        <x:v>2.5827415859663208</x:v>
      </x:c>
      <x:c r="F44" s="75" t="n">
        <x:v>743.4421655204055</x:v>
      </x:c>
      <x:c r="G44" s="75" t="n">
        <x:v>258.4421655204055</x:v>
      </x:c>
      <x:c r="H44" s="122" t="n">
        <x:v>0.5328704443719702</x:v>
      </x:c>
    </x:row>
    <x:row r="45">
      <x:c r="A45" s="12" t="n">
        <x:v>2019</x:v>
      </x:c>
      <x:c r="B45" s="12" t="str">
        <x:v>Sachsen-Anhalt</x:v>
      </x:c>
      <x:c r="C45" s="75" t="n">
        <x:v>207</x:v>
      </x:c>
      <x:c r="D45" s="75" t="n">
        <x:v>70.559</x:v>
      </x:c>
      <x:c r="E45" s="75" t="n">
        <x:v>2.5151492616559388</x:v>
      </x:c>
      <x:c r="F45" s="75" t="n">
        <x:v>177.4664167531814</x:v>
      </x:c>
      <x:c r="G45" s="75" t="n">
        <x:v>29.53358324681861</x:v>
      </x:c>
      <x:c r="H45" s="122" t="n">
        <x:v>0.14267431520202226</x:v>
      </x:c>
    </x:row>
    <x:row r="46">
      <x:c r="A46" s="12" t="n">
        <x:v>2019</x:v>
      </x:c>
      <x:c r="B46" s="12" t="str">
        <x:v>Schleswig-Holstein</x:v>
      </x:c>
      <x:c r="C46" s="75" t="n">
        <x:v>412.4</x:v>
      </x:c>
      <x:c r="D46" s="75" t="n">
        <x:v>166.577</x:v>
      </x:c>
      <x:c r="E46" s="75" t="n">
        <x:v>2.5827415859663208</x:v>
      </x:c>
      <x:c r="F46" s="75" t="n">
        <x:v>430.2253451655118</x:v>
      </x:c>
      <x:c r="G46" s="75" t="n">
        <x:v>17.825345165511806</x:v>
      </x:c>
      <x:c r="H46" s="122" t="n">
        <x:v>0.043223436385819124</x:v>
      </x:c>
    </x:row>
    <x:row r="47">
      <x:c r="A47" s="12" t="n">
        <x:v>2020</x:v>
      </x:c>
      <x:c r="B47" s="12" t="str">
        <x:v>Brandenburg</x:v>
      </x:c>
      <x:c r="C47" s="75" t="n">
        <x:v>388</x:v>
      </x:c>
      <x:c r="D47" s="75" t="n">
        <x:v>156.111</x:v>
      </x:c>
      <x:c r="E47" s="75" t="n">
        <x:v>1.9443376019942766</x:v>
      </x:c>
      <x:c r="F47" s="75" t="n">
        <x:v>303.5324873849285</x:v>
      </x:c>
      <x:c r="G47" s="75" t="n">
        <x:v>84.46751261507148</x:v>
      </x:c>
      <x:c r="H47" s="122" t="n">
        <x:v>0.21769977478111208</x:v>
      </x:c>
    </x:row>
    <x:row r="48">
      <x:c r="A48" s="12" t="n">
        <x:v>2020</x:v>
      </x:c>
      <x:c r="B48" s="12" t="str">
        <x:v>Hessen</x:v>
      </x:c>
      <x:c r="C48" s="75" t="n">
        <x:v>756</x:v>
      </x:c>
      <x:c r="D48" s="75" t="n">
        <x:v>351.436</x:v>
      </x:c>
      <x:c r="E48" s="75" t="n">
        <x:v>2.111456092704934</x:v>
      </x:c>
      <x:c r="F48" s="75" t="n">
        <x:v>742.0416833958511</x:v>
      </x:c>
      <x:c r="G48" s="75" t="n">
        <x:v>13.958316604148877</x:v>
      </x:c>
      <x:c r="H48" s="122" t="n">
        <x:v>0.018463381751519677</x:v>
      </x:c>
    </x:row>
    <x:row r="49">
      <x:c r="A49" s="12" t="n">
        <x:v>2020</x:v>
      </x:c>
      <x:c r="B49" s="12" t="str">
        <x:v>Mecklenburg-Vorpommern</x:v>
      </x:c>
      <x:c r="C49" s="75" t="n">
        <x:v>156</x:v>
      </x:c>
      <x:c r="D49" s="75" t="n">
        <x:v>61.995</x:v>
      </x:c>
      <x:c r="E49" s="75" t="n">
        <x:v>1.9443376019942766</x:v>
      </x:c>
      <x:c r="F49" s="75" t="n">
        <x:v>120.53920963563517</x:v>
      </x:c>
      <x:c r="G49" s="75" t="n">
        <x:v>35.460790364364826</x:v>
      </x:c>
      <x:c r="H49" s="122" t="n">
        <x:v>0.22731275874592838</x:v>
      </x:c>
    </x:row>
    <x:row r="50">
      <x:c r="A50" s="12" t="n">
        <x:v>2020</x:v>
      </x:c>
      <x:c r="B50" s="12" t="str">
        <x:v>Nordrhein-Westfalen</x:v>
      </x:c>
      <x:c r="C50" s="75" t="n">
        <x:v>1867</x:v>
      </x:c>
      <x:c r="D50" s="75" t="n">
        <x:v>729.382</x:v>
      </x:c>
      <x:c r="E50" s="75" t="n">
        <x:v>1.9443376019942766</x:v>
      </x:c>
      <x:c r="F50" s="75" t="n">
        <x:v>1418.1648488177893</x:v>
      </x:c>
      <x:c r="G50" s="75" t="n">
        <x:v>448.83515118221067</x:v>
      </x:c>
      <x:c r="H50" s="122" t="n">
        <x:v>0.24040447304885412</x:v>
      </x:c>
    </x:row>
    <x:row r="51">
      <x:c r="A51" s="12" t="n">
        <x:v>2020</x:v>
      </x:c>
      <x:c r="B51" s="12" t="str">
        <x:v>Rheinland-Pfalz</x:v>
      </x:c>
      <x:c r="C51" s="75" t="n">
        <x:v>232.92258623</x:v>
      </x:c>
      <x:c r="D51" s="75" t="n">
        <x:v>135.868</x:v>
      </x:c>
      <x:c r="E51" s="75" t="n">
        <x:v>2.3182925309341975</x:v>
      </x:c>
      <x:c r="F51" s="75" t="n">
        <x:v>314.9817695929675</x:v>
      </x:c>
      <x:c r="G51" s="75" t="n">
        <x:v>82.0591833629675</x:v>
      </x:c>
      <x:c r="H51" s="122" t="n">
        <x:v>0.35230238806441017</x:v>
      </x:c>
    </x:row>
    <x:row r="52">
      <x:c r="A52" s="12" t="n">
        <x:v>2020</x:v>
      </x:c>
      <x:c r="B52" s="12" t="str">
        <x:v>Sachsen-Anhalt</x:v>
      </x:c>
      <x:c r="C52" s="75" t="n">
        <x:v>94</x:v>
      </x:c>
      <x:c r="D52" s="75" t="n">
        <x:v>72.85</x:v>
      </x:c>
      <x:c r="E52" s="75" t="n">
        <x:v>2.3182925309341975</x:v>
      </x:c>
      <x:c r="F52" s="75" t="n">
        <x:v>168.88761087855627</x:v>
      </x:c>
      <x:c r="G52" s="75" t="n">
        <x:v>74.88761087855627</x:v>
      </x:c>
      <x:c r="H52" s="122" t="n">
        <x:v>0.7966767114740029</x:v>
      </x:c>
    </x:row>
    <x:row r="53">
      <x:c r="A53" s="12" t="n">
        <x:v>2020</x:v>
      </x:c>
      <x:c r="B53" s="12" t="str">
        <x:v>Schleswig-Holstein</x:v>
      </x:c>
      <x:c r="C53" s="75" t="n">
        <x:v>298.6</x:v>
      </x:c>
      <x:c r="D53" s="75" t="n">
        <x:v>171.856</x:v>
      </x:c>
      <x:c r="E53" s="75" t="n">
        <x:v>2.3182925309341975</x:v>
      </x:c>
      <x:c r="F53" s="75" t="n">
        <x:v>398.4124811962274</x:v>
      </x:c>
      <x:c r="G53" s="75" t="n">
        <x:v>99.8124811962274</x:v>
      </x:c>
      <x:c r="H53" s="122" t="n">
        <x:v>0.33426818886881243</x:v>
      </x:c>
    </x:row>
    <x:row r="54">
      <x:c r="A54" s="12" t="n">
        <x:v>2021</x:v>
      </x:c>
      <x:c r="B54" s="12" t="str">
        <x:v>Brandenburg</x:v>
      </x:c>
      <x:c r="C54" s="75" t="n">
        <x:v>384.4</x:v>
      </x:c>
      <x:c r="D54" s="75" t="n">
        <x:v>158.12</x:v>
      </x:c>
      <x:c r="E54" s="75" t="n">
        <x:v>1.6238273271669617</x:v>
      </x:c>
      <x:c r="F54" s="75" t="n">
        <x:v>256.75957697164</x:v>
      </x:c>
      <x:c r="G54" s="75" t="n">
        <x:v>127.64042302835998</x:v>
      </x:c>
      <x:c r="H54" s="122" t="n">
        <x:v>0.332051048460874</x:v>
      </x:c>
    </x:row>
    <x:row r="55">
      <x:c r="A55" s="12" t="n">
        <x:v>2021</x:v>
      </x:c>
      <x:c r="B55" s="12" t="str">
        <x:v>Hamburg</x:v>
      </x:c>
      <x:c r="C55" s="75" t="n">
        <x:v>219</x:v>
      </x:c>
      <x:c r="D55" s="75" t="n">
        <x:v>184.487</x:v>
      </x:c>
      <x:c r="E55" s="75" t="n">
        <x:v>1.656031206427916</x:v>
      </x:c>
      <x:c r="F55" s="75" t="n">
        <x:v>305.5162291802669</x:v>
      </x:c>
      <x:c r="G55" s="75" t="n">
        <x:v>86.51622918026692</x:v>
      </x:c>
      <x:c r="H55" s="122" t="n">
        <x:v>0.39505127479573937</x:v>
      </x:c>
    </x:row>
    <x:row r="56">
      <x:c r="A56" s="12" t="n">
        <x:v>2021</x:v>
      </x:c>
      <x:c r="B56" s="12" t="str">
        <x:v>Hessen</x:v>
      </x:c>
      <x:c r="C56" s="75" t="n">
        <x:v>746</x:v>
      </x:c>
      <x:c r="D56" s="75" t="n">
        <x:v>326.196</x:v>
      </x:c>
      <x:c r="E56" s="75" t="n">
        <x:v>1.6238273271669617</x:v>
      </x:c>
      <x:c r="F56" s="75" t="n">
        <x:v>529.6859788125543</x:v>
      </x:c>
      <x:c r="G56" s="75" t="n">
        <x:v>216.31402118744575</x:v>
      </x:c>
      <x:c r="H56" s="122" t="n">
        <x:v>0.2899651758544849</x:v>
      </x:c>
    </x:row>
    <x:row r="57">
      <x:c r="A57" s="12" t="n">
        <x:v>2021</x:v>
      </x:c>
      <x:c r="B57" s="12" t="str">
        <x:v>Mecklenburg-Vorpommern</x:v>
      </x:c>
      <x:c r="C57" s="75" t="n">
        <x:v>88</x:v>
      </x:c>
      <x:c r="D57" s="75" t="n">
        <x:v>62.966</x:v>
      </x:c>
      <x:c r="E57" s="75" t="n">
        <x:v>1.656031206427916</x:v>
      </x:c>
      <x:c r="F57" s="75" t="n">
        <x:v>104.27366094394016</x:v>
      </x:c>
      <x:c r="G57" s="75" t="n">
        <x:v>16.273660943940158</x:v>
      </x:c>
      <x:c r="H57" s="122" t="n">
        <x:v>0.18492796527204725</x:v>
      </x:c>
    </x:row>
    <x:row r="58">
      <x:c r="A58" s="12" t="n">
        <x:v>2021</x:v>
      </x:c>
      <x:c r="B58" s="12" t="str">
        <x:v>Niedersachsen</x:v>
      </x:c>
      <x:c r="C58" s="75" t="n">
        <x:v>655</x:v>
      </x:c>
      <x:c r="D58" s="75" t="n">
        <x:v>408.619</x:v>
      </x:c>
      <x:c r="E58" s="75" t="n">
        <x:v>1.656031206427916</x:v>
      </x:c>
      <x:c r="F58" s="75" t="n">
        <x:v>676.6858155393686</x:v>
      </x:c>
      <x:c r="G58" s="75" t="n">
        <x:v>21.685815539368605</x:v>
      </x:c>
      <x:c r="H58" s="122" t="n">
        <x:v>0.033108115327280314</x:v>
      </x:c>
    </x:row>
    <x:row r="59">
      <x:c r="A59" s="12" t="n">
        <x:v>2021</x:v>
      </x:c>
      <x:c r="B59" s="12" t="str">
        <x:v>Nordrhein-Westfalen</x:v>
      </x:c>
      <x:c r="C59" s="75" t="n">
        <x:v>1862</x:v>
      </x:c>
      <x:c r="D59" s="75" t="n">
        <x:v>789.948</x:v>
      </x:c>
      <x:c r="E59" s="75" t="n">
        <x:v>1.6238273271669617</x:v>
      </x:c>
      <x:c r="F59" s="75" t="n">
        <x:v>1282.739149440887</x:v>
      </x:c>
      <x:c r="G59" s="75" t="n">
        <x:v>579.2608505591129</x:v>
      </x:c>
      <x:c r="H59" s="122" t="n">
        <x:v>0.3110960529318544</x:v>
      </x:c>
    </x:row>
    <x:row r="60">
      <x:c r="A60" s="12" t="n">
        <x:v>2021</x:v>
      </x:c>
      <x:c r="B60" s="12" t="str">
        <x:v>Rheinland-Pfalz</x:v>
      </x:c>
      <x:c r="C60" s="75" t="n">
        <x:v>235.75249248</x:v>
      </x:c>
      <x:c r="D60" s="75" t="n">
        <x:v>141.392</x:v>
      </x:c>
      <x:c r="E60" s="75" t="n">
        <x:v>1.6238273271669617</x:v>
      </x:c>
      <x:c r="F60" s="75" t="n">
        <x:v>229.59619344279105</x:v>
      </x:c>
      <x:c r="G60" s="75" t="n">
        <x:v>6.156299037208953</x:v>
      </x:c>
      <x:c r="H60" s="122" t="n">
        <x:v>0.02611339957617297</x:v>
      </x:c>
    </x:row>
    <x:row r="61">
      <x:c r="A61" s="12" t="n">
        <x:v>2021</x:v>
      </x:c>
      <x:c r="B61" s="12" t="str">
        <x:v>Sachsen-Anhalt</x:v>
      </x:c>
      <x:c r="C61" s="75" t="n">
        <x:v>116</x:v>
      </x:c>
      <x:c r="D61" s="75" t="n">
        <x:v>74.761</x:v>
      </x:c>
      <x:c r="E61" s="75" t="n">
        <x:v>1.656031206427916</x:v>
      </x:c>
      <x:c r="F61" s="75" t="n">
        <x:v>123.80654902375741</x:v>
      </x:c>
      <x:c r="G61" s="75" t="n">
        <x:v>7.806549023757412</x:v>
      </x:c>
      <x:c r="H61" s="122" t="n">
        <x:v>0.06729783641170183</x:v>
      </x:c>
    </x:row>
    <x:row r="62">
      <x:c r="A62" s="12" t="n">
        <x:v>2021</x:v>
      </x:c>
      <x:c r="B62" s="12" t="str">
        <x:v>Schleswig-Holstein</x:v>
      </x:c>
      <x:c r="C62" s="75" t="n">
        <x:v>280.7</x:v>
      </x:c>
      <x:c r="D62" s="75" t="n">
        <x:v>170.67</x:v>
      </x:c>
      <x:c r="E62" s="75" t="n">
        <x:v>1.6351640940331502</x:v>
      </x:c>
      <x:c r="F62" s="75" t="n">
        <x:v>279.0734559286377</x:v>
      </x:c>
      <x:c r="G62" s="75" t="n">
        <x:v>1.6265440713622752</x:v>
      </x:c>
      <x:c r="H62" s="122" t="n">
        <x:v>0.005794599470474796</x:v>
      </x:c>
    </x:row>
    <x:row r="63">
      <x:c r="A63" s="12" t="n">
        <x:v>2022</x:v>
      </x:c>
      <x:c r="B63" s="12" t="str">
        <x:v>Berlin</x:v>
      </x:c>
      <x:c r="C63" s="75" t="n">
        <x:v>1042</x:v>
      </x:c>
      <x:c r="D63" s="75" t="n">
        <x:v>466.2</x:v>
      </x:c>
      <x:c r="E63" s="75" t="n">
        <x:v>1.7243795132075528</x:v>
      </x:c>
      <x:c r="F63" s="75" t="n">
        <x:v>803.9057290573611</x:v>
      </x:c>
      <x:c r="G63" s="75" t="n">
        <x:v>238.0942709426389</x:v>
      </x:c>
      <x:c r="H63" s="122" t="n">
        <x:v>0.22849738094303157</x:v>
      </x:c>
    </x:row>
    <x:row r="64">
      <x:c r="A64" s="12" t="n">
        <x:v>2022</x:v>
      </x:c>
      <x:c r="B64" s="12" t="str">
        <x:v>Brandenburg</x:v>
      </x:c>
      <x:c r="C64" s="75" t="n">
        <x:v>512.5</x:v>
      </x:c>
      <x:c r="D64" s="75" t="n">
        <x:v>232.545</x:v>
      </x:c>
      <x:c r="E64" s="75" t="n">
        <x:v>1.7243795132075528</x:v>
      </x:c>
      <x:c r="F64" s="75" t="n">
        <x:v>400.9958338988503</x:v>
      </x:c>
      <x:c r="G64" s="75" t="n">
        <x:v>111.50416610114968</x:v>
      </x:c>
      <x:c r="H64" s="122" t="n">
        <x:v>0.21756910458760914</x:v>
      </x:c>
    </x:row>
    <x:row r="65">
      <x:c r="A65" s="12" t="n">
        <x:v>2022</x:v>
      </x:c>
      <x:c r="B65" s="12" t="str">
        <x:v>Hessen</x:v>
      </x:c>
      <x:c r="C65" s="75" t="n">
        <x:v>966</x:v>
      </x:c>
      <x:c r="D65" s="75" t="n">
        <x:v>573.387</x:v>
      </x:c>
      <x:c r="E65" s="75" t="n">
        <x:v>1.9071817756314575</x:v>
      </x:c>
      <x:c r="F65" s="75" t="n">
        <x:v>1093.5532367839944</x:v>
      </x:c>
      <x:c r="G65" s="75" t="n">
        <x:v>127.55323678399441</x:v>
      </x:c>
      <x:c r="H65" s="122" t="n">
        <x:v>0.13204268818218884</x:v>
      </x:c>
    </x:row>
    <x:row r="66">
      <x:c r="A66" s="12" t="n">
        <x:v>2022</x:v>
      </x:c>
      <x:c r="B66" s="12" t="str">
        <x:v>Niedersachsen</x:v>
      </x:c>
      <x:c r="C66" s="75" t="n">
        <x:v>951</x:v>
      </x:c>
      <x:c r="D66" s="75" t="n">
        <x:v>631.16</x:v>
      </x:c>
      <x:c r="E66" s="75" t="n">
        <x:v>1.9071817756314575</x:v>
      </x:c>
      <x:c r="F66" s="75" t="n">
        <x:v>1203.7368495075507</x:v>
      </x:c>
      <x:c r="G66" s="75" t="n">
        <x:v>252.7368495075507</x:v>
      </x:c>
      <x:c r="H66" s="122" t="n">
        <x:v>0.2657590425946905</x:v>
      </x:c>
    </x:row>
    <x:row r="67">
      <x:c r="A67" s="12" t="n">
        <x:v>2022</x:v>
      </x:c>
      <x:c r="B67" s="12" t="str">
        <x:v>Nordrhein-Westfalen</x:v>
      </x:c>
      <x:c r="C67" s="75" t="n">
        <x:v>3074</x:v>
      </x:c>
      <x:c r="D67" s="75" t="n">
        <x:v>1218.061</x:v>
      </x:c>
      <x:c r="E67" s="75" t="n">
        <x:v>1.7243795132075528</x:v>
      </x:c>
      <x:c r="F67" s="75" t="n">
        <x:v>2100.3994342371047</x:v>
      </x:c>
      <x:c r="G67" s="75" t="n">
        <x:v>973.6005657628953</x:v>
      </x:c>
      <x:c r="H67" s="122" t="n">
        <x:v>0.3167210688883849</x:v>
      </x:c>
    </x:row>
    <x:row r="68">
      <x:c r="A68" s="12" t="n">
        <x:v>2022</x:v>
      </x:c>
      <x:c r="B68" s="12" t="str">
        <x:v>Rheinland-Pfalz</x:v>
      </x:c>
      <x:c r="C68" s="75" t="n">
        <x:v>396.32176687</x:v>
      </x:c>
      <x:c r="D68" s="75" t="n">
        <x:v>224.668</x:v>
      </x:c>
      <x:c r="E68" s="75" t="n">
        <x:v>1.8675282851624742</x:v>
      </x:c>
      <x:c r="F68" s="75" t="n">
        <x:v>419.5738447708828</x:v>
      </x:c>
      <x:c r="G68" s="75" t="n">
        <x:v>23.252077900882796</x:v>
      </x:c>
      <x:c r="H68" s="122" t="n">
        <x:v>0.05866969680852745</x:v>
      </x:c>
    </x:row>
    <x:row r="69">
      <x:c r="A69" s="12" t="n">
        <x:v>2022</x:v>
      </x:c>
      <x:c r="B69" s="12" t="str">
        <x:v>Sachsen</x:v>
      </x:c>
      <x:c r="C69" s="75" t="n">
        <x:v>600.9</x:v>
      </x:c>
      <x:c r="D69" s="75" t="n">
        <x:v>450.365</x:v>
      </x:c>
      <x:c r="E69" s="75" t="n">
        <x:v>1.9071817756314575</x:v>
      </x:c>
      <x:c r="F69" s="75" t="n">
        <x:v>858.9279203822614</x:v>
      </x:c>
      <x:c r="G69" s="75" t="n">
        <x:v>258.0279203822614</x:v>
      </x:c>
      <x:c r="H69" s="122" t="n">
        <x:v>0.4294024303249483</x:v>
      </x:c>
    </x:row>
    <x:row r="70">
      <x:c r="A70" s="12" t="n">
        <x:v>2022</x:v>
      </x:c>
      <x:c r="B70" s="12" t="str">
        <x:v>Sachsen-Anhalt</x:v>
      </x:c>
      <x:c r="C70" s="75" t="n">
        <x:v>263</x:v>
      </x:c>
      <x:c r="D70" s="75" t="n">
        <x:v>128.272</x:v>
      </x:c>
      <x:c r="E70" s="75" t="n">
        <x:v>1.7243795132075528</x:v>
      </x:c>
      <x:c r="F70" s="75" t="n">
        <x:v>221.1896089181592</x:v>
      </x:c>
      <x:c r="G70" s="75" t="n">
        <x:v>41.810391081840805</x:v>
      </x:c>
      <x:c r="H70" s="122" t="n">
        <x:v>0.15897487103361524</x:v>
      </x:c>
    </x:row>
    <x:row r="71">
      <x:c r="A71" s="12" t="n">
        <x:v>2022</x:v>
      </x:c>
      <x:c r="B71" s="12" t="str">
        <x:v>Schleswig-Holstein</x:v>
      </x:c>
      <x:c r="C71" s="75" t="n">
        <x:v>413</x:v>
      </x:c>
      <x:c r="D71" s="75" t="n">
        <x:v>245.559</x:v>
      </x:c>
      <x:c r="E71" s="75" t="n">
        <x:v>1.9071817756314575</x:v>
      </x:c>
      <x:c r="F71" s="75" t="n">
        <x:v>468.3256496422851</x:v>
      </x:c>
      <x:c r="G71" s="75" t="n">
        <x:v>55.3256496422851</x:v>
      </x:c>
      <x:c r="H71" s="122" t="n">
        <x:v>0.13396041075613827</x:v>
      </x:c>
    </x:row>
    <x:row r="72">
      <x:c r="A72" s="12" t="n">
        <x:v>2023</x:v>
      </x:c>
      <x:c r="B72" s="12" t="str">
        <x:v>Berlin</x:v>
      </x:c>
      <x:c r="C72" s="75" t="n">
        <x:v>1361</x:v>
      </x:c>
      <x:c r="D72" s="75" t="n">
        <x:v>477.997</x:v>
      </x:c>
      <x:c r="E72" s="75" t="n">
        <x:v>2.306843937909782</x:v>
      </x:c>
      <x:c r="F72" s="75" t="n">
        <x:v>1102.6644817890622</x:v>
      </x:c>
      <x:c r="G72" s="75" t="n">
        <x:v>258.33551821093783</x:v>
      </x:c>
      <x:c r="H72" s="122" t="n">
        <x:v>0.18981301852383384</x:v>
      </x:c>
    </x:row>
    <x:row r="73">
      <x:c r="A73" s="12" t="n">
        <x:v>2023</x:v>
      </x:c>
      <x:c r="B73" s="12" t="str">
        <x:v>Brandenburg</x:v>
      </x:c>
      <x:c r="C73" s="75" t="n">
        <x:v>579.1</x:v>
      </x:c>
      <x:c r="D73" s="75" t="n">
        <x:v>218.941</x:v>
      </x:c>
      <x:c r="E73" s="75" t="n">
        <x:v>2.306843937909782</x:v>
      </x:c>
      <x:c r="F73" s="75" t="n">
        <x:v>505.0627186099056</x:v>
      </x:c>
      <x:c r="G73" s="75" t="n">
        <x:v>74.03728139009445</x:v>
      </x:c>
      <x:c r="H73" s="122" t="n">
        <x:v>0.127848871334993</x:v>
      </x:c>
    </x:row>
    <x:row r="74">
      <x:c r="A74" s="12" t="n">
        <x:v>2023</x:v>
      </x:c>
      <x:c r="B74" s="12" t="str">
        <x:v>Hessen</x:v>
      </x:c>
      <x:c r="C74" s="75" t="n">
        <x:v>1029</x:v>
      </x:c>
      <x:c r="D74" s="75" t="n">
        <x:v>540.265</x:v>
      </x:c>
      <x:c r="E74" s="75" t="n">
        <x:v>2.4060692509052153</x:v>
      </x:c>
      <x:c r="F74" s="75" t="n">
        <x:v>1299.915003840306</x:v>
      </x:c>
      <x:c r="G74" s="75" t="n">
        <x:v>270.9150038403061</x:v>
      </x:c>
      <x:c r="H74" s="122" t="n">
        <x:v>0.2632798871140001</x:v>
      </x:c>
    </x:row>
    <x:row r="75">
      <x:c r="A75" s="12" t="n">
        <x:v>2023</x:v>
      </x:c>
      <x:c r="B75" s="12" t="str">
        <x:v>Niedersachsen</x:v>
      </x:c>
      <x:c r="C75" s="75" t="n">
        <x:v>1290.55</x:v>
      </x:c>
      <x:c r="D75" s="75" t="n">
        <x:v>559.444</x:v>
      </x:c>
      <x:c r="E75" s="75" t="n">
        <x:v>2.4060692509052153</x:v>
      </x:c>
      <x:c r="F75" s="75" t="n">
        <x:v>1346.061006003417</x:v>
      </x:c>
      <x:c r="G75" s="75" t="n">
        <x:v>55.51100600341715</x:v>
      </x:c>
      <x:c r="H75" s="122" t="n">
        <x:v>0.04301344853234447</x:v>
      </x:c>
    </x:row>
    <x:row r="76">
      <x:c r="A76" s="12" t="n">
        <x:v>2023</x:v>
      </x:c>
      <x:c r="B76" s="12" t="str">
        <x:v>Nordrhein-Westfalen</x:v>
      </x:c>
      <x:c r="C76" s="75" t="n">
        <x:v>3608</x:v>
      </x:c>
      <x:c r="D76" s="75" t="n">
        <x:v>1128.728</x:v>
      </x:c>
      <x:c r="E76" s="75" t="n">
        <x:v>2.306843937909782</x:v>
      </x:c>
      <x:c r="F76" s="75" t="n">
        <x:v>2603.7993443490327</x:v>
      </x:c>
      <x:c r="G76" s="75" t="n">
        <x:v>1004.2006556509673</x:v>
      </x:c>
      <x:c r="H76" s="122" t="n">
        <x:v>0.27832612407177587</x:v>
      </x:c>
    </x:row>
    <x:row r="77">
      <x:c r="A77" s="12" t="n">
        <x:v>2023</x:v>
      </x:c>
      <x:c r="B77" s="12" t="str">
        <x:v>Rheinland-Pfalz</x:v>
      </x:c>
      <x:c r="C77" s="75" t="n">
        <x:v>421.47640734</x:v>
      </x:c>
      <x:c r="D77" s="75" t="n">
        <x:v>229.594</x:v>
      </x:c>
      <x:c r="E77" s="75" t="n">
        <x:v>2.4060692509052153</x:v>
      </x:c>
      <x:c r="F77" s="75" t="n">
        <x:v>552.419063592332</x:v>
      </x:c>
      <x:c r="G77" s="75" t="n">
        <x:v>130.94265625233203</x:v>
      </x:c>
      <x:c r="H77" s="122" t="n">
        <x:v>0.3106761231992332</x:v>
      </x:c>
    </x:row>
    <x:row r="78">
      <x:c r="A78" s="12" t="n">
        <x:v>2023</x:v>
      </x:c>
      <x:c r="B78" s="12" t="str">
        <x:v>Sachsen-Anhalt</x:v>
      </x:c>
      <x:c r="C78" s="75" t="n">
        <x:v>307</x:v>
      </x:c>
      <x:c r="D78" s="75" t="n">
        <x:v>127.594</x:v>
      </x:c>
      <x:c r="E78" s="75" t="n">
        <x:v>2.306843937909782</x:v>
      </x:c>
      <x:c r="F78" s="75" t="n">
        <x:v>294.3394454136607</x:v>
      </x:c>
      <x:c r="G78" s="75" t="n">
        <x:v>12.660554586339288</x:v>
      </x:c>
      <x:c r="H78" s="122" t="n">
        <x:v>0.041239591486447194</x:v>
      </x:c>
    </x:row>
    <x:row r="79">
      <x:c r="A79" s="12" t="n">
        <x:v>2023</x:v>
      </x:c>
      <x:c r="B79" s="12" t="str">
        <x:v>Schleswig-Holstein</x:v>
      </x:c>
      <x:c r="C79" s="75" t="n">
        <x:v>470.6</x:v>
      </x:c>
      <x:c r="D79" s="75" t="n">
        <x:v>217.262</x:v>
      </x:c>
      <x:c r="E79" s="75" t="n">
        <x:v>2.4060692509052153</x:v>
      </x:c>
      <x:c r="F79" s="75" t="n">
        <x:v>522.7474175901689</x:v>
      </x:c>
      <x:c r="G79" s="75" t="n">
        <x:v>52.14741759016886</x:v>
      </x:c>
      <x:c r="H79" s="122" t="n">
        <x:v>0.1108104921168059</x:v>
      </x:c>
    </x:row>
    <x:row r="80">
      <x:c r="A80" s="12" t="n">
        <x:v>2024</x:v>
      </x:c>
      <x:c r="B80" s="12" t="str">
        <x:v>Brandenburg</x:v>
      </x:c>
      <x:c r="C80" s="75" t="n">
        <x:v>600.3</x:v>
      </x:c>
      <x:c r="D80" s="75" t="n">
        <x:v>202.218</x:v>
      </x:c>
      <x:c r="E80" s="75" t="n">
        <x:v>2.081685706317349</x:v>
      </x:c>
      <x:c r="F80" s="75" t="n">
        <x:v>420.95432016008164</x:v>
      </x:c>
      <x:c r="G80" s="75" t="n">
        <x:v>179.34567983991832</x:v>
      </x:c>
      <x:c r="H80" s="122" t="n">
        <x:v>0.29876008635668555</x:v>
      </x:c>
    </x:row>
    <x:row r="81">
      <x:c r="A81" s="12" t="n">
        <x:v>2024</x:v>
      </x:c>
      <x:c r="B81" s="12" t="str">
        <x:v>Hessen</x:v>
      </x:c>
      <x:c r="C81" s="75" t="n">
        <x:v>1208.7</x:v>
      </x:c>
      <x:c r="D81" s="75" t="n">
        <x:v>579.898</x:v>
      </x:c>
      <x:c r="E81" s="75" t="n">
        <x:v>2.2996228342000693</x:v>
      </x:c>
      <x:c r="F81" s="75" t="n">
        <x:v>1333.5466823069519</x:v>
      </x:c>
      <x:c r="G81" s="75" t="n">
        <x:v>124.84668230695183</x:v>
      </x:c>
      <x:c r="H81" s="122" t="n">
        <x:v>0.10329004906672609</x:v>
      </x:c>
    </x:row>
    <x:row r="82">
      <x:c r="A82" s="12" t="n">
        <x:v>2024</x:v>
      </x:c>
      <x:c r="B82" s="12" t="str">
        <x:v>Niedersachsen</x:v>
      </x:c>
      <x:c r="C82" s="75" t="n">
        <x:v>1027.61</x:v>
      </x:c>
      <x:c r="D82" s="75" t="n">
        <x:v>594.482</x:v>
      </x:c>
      <x:c r="E82" s="75" t="n">
        <x:v>2.3022692000747265</x:v>
      </x:c>
      <x:c r="F82" s="75" t="n">
        <x:v>1368.6575985988234</x:v>
      </x:c>
      <x:c r="G82" s="75" t="n">
        <x:v>341.04759859882347</x:v>
      </x:c>
      <x:c r="H82" s="122" t="n">
        <x:v>0.33188427379922686</x:v>
      </x:c>
    </x:row>
    <x:row r="83">
      <x:c r="A83" s="12" t="n">
        <x:v>2024</x:v>
      </x:c>
      <x:c r="B83" s="12" t="str">
        <x:v>Nordrhein-Westfalen</x:v>
      </x:c>
      <x:c r="C83" s="75" t="n">
        <x:v>2967</x:v>
      </x:c>
      <x:c r="D83" s="75" t="n">
        <x:v>1132.377</x:v>
      </x:c>
      <x:c r="E83" s="75" t="n">
        <x:v>2.081685706317349</x:v>
      </x:c>
      <x:c r="F83" s="75" t="n">
        <x:v>2357.2530150625203</x:v>
      </x:c>
      <x:c r="G83" s="75" t="n">
        <x:v>609.7469849374797</x:v>
      </x:c>
      <x:c r="H83" s="122" t="n">
        <x:v>0.20550960058560153</x:v>
      </x:c>
    </x:row>
    <x:row r="84">
      <x:c r="A84" s="12" t="n">
        <x:v>2024</x:v>
      </x:c>
      <x:c r="B84" s="12" t="str">
        <x:v>Rheinland-Pfalz</x:v>
      </x:c>
      <x:c r="C84" s="75" t="n">
        <x:v>651.0045774</x:v>
      </x:c>
      <x:c r="D84" s="75" t="n">
        <x:v>258.314</x:v>
      </x:c>
      <x:c r="E84" s="75" t="n">
        <x:v>2.081685706317349</x:v>
      </x:c>
      <x:c r="F84" s="75" t="n">
        <x:v>537.7285615416597</x:v>
      </x:c>
      <x:c r="G84" s="75" t="n">
        <x:v>113.27601585834032</x:v>
      </x:c>
      <x:c r="H84" s="122" t="n">
        <x:v>0.17400187309088544</x:v>
      </x:c>
    </x:row>
    <x:row r="85">
      <x:c r="A85" s="12" t="n">
        <x:v>2024</x:v>
      </x:c>
      <x:c r="B85" s="12" t="str">
        <x:v>Sachsen</x:v>
      </x:c>
      <x:c r="C85" s="75" t="n">
        <x:v>860.4</x:v>
      </x:c>
      <x:c r="D85" s="75" t="n">
        <x:v>511.783</x:v>
      </x:c>
      <x:c r="E85" s="75" t="n">
        <x:v>2.3022692000747265</x:v>
      </x:c>
      <x:c r="F85" s="75" t="n">
        <x:v>1178.2622380218438</x:v>
      </x:c>
      <x:c r="G85" s="75" t="n">
        <x:v>317.86223802184384</x:v>
      </x:c>
      <x:c r="H85" s="122" t="n">
        <x:v>0.36943542308443034</x:v>
      </x:c>
    </x:row>
    <x:row r="86">
      <x:c r="A86" s="12" t="n">
        <x:v>2024</x:v>
      </x:c>
      <x:c r="B86" s="12" t="str">
        <x:v>Schleswig-Holstein</x:v>
      </x:c>
      <x:c r="C86" s="75" t="n">
        <x:v>556.8</x:v>
      </x:c>
      <x:c r="D86" s="75" t="n">
        <x:v>267.816</x:v>
      </x:c>
      <x:c r="E86" s="75" t="n">
        <x:v>2.3022692000747265</x:v>
      </x:c>
      <x:c r="F86" s="75" t="n">
        <x:v>616.5845280872129</x:v>
      </x:c>
      <x:c r="G86" s="75" t="n">
        <x:v>59.78452808721295</x:v>
      </x:c>
      <x:c r="H86" s="122" t="n">
        <x:v>0.10737163808766693</x:v>
      </x:c>
    </x:row>
    <x:row r="87">
      <x:c r="A87" s="12" t="n">
        <x:v>2025</x:v>
      </x:c>
      <x:c r="B87" s="12" t="str">
        <x:v>Brandenburg</x:v>
      </x:c>
      <x:c r="C87" s="75" t="n">
        <x:v>557.9</x:v>
      </x:c>
      <x:c r="D87" s="75" t="n">
        <x:v>180.173</x:v>
      </x:c>
      <x:c r="E87" s="75" t="n">
        <x:v>2.057146505673911</x:v>
      </x:c>
      <x:c r="F87" s="75" t="n">
        <x:v>370.6422573667856</x:v>
      </x:c>
      <x:c r="G87" s="75" t="n">
        <x:v>187.25774263321438</x:v>
      </x:c>
      <x:c r="H87" s="122" t="n">
        <x:v>0.33564750427175905</x:v>
      </x:c>
    </x:row>
    <x:row r="88">
      <x:c r="A88" s="12" t="n">
        <x:v>2025</x:v>
      </x:c>
      <x:c r="B88" s="12" t="str">
        <x:v>Hessen</x:v>
      </x:c>
      <x:c r="C88" s="75" t="n">
        <x:v>1176.6</x:v>
      </x:c>
      <x:c r="D88" s="75" t="n">
        <x:v>526.533</x:v>
      </x:c>
      <x:c r="E88" s="75" t="n">
        <x:v>2.4678244290620794</x:v>
      </x:c>
      <x:c r="F88" s="75" t="n">
        <x:v>1299.3910001073439</x:v>
      </x:c>
      <x:c r="G88" s="75" t="n">
        <x:v>122.79100010734396</x:v>
      </x:c>
      <x:c r="H88" s="122" t="n">
        <x:v>0.10436087039549886</x:v>
      </x:c>
    </x:row>
    <x:row r="89">
      <x:c r="A89" s="12" t="n">
        <x:v>2025</x:v>
      </x:c>
      <x:c r="B89" s="12" t="str">
        <x:v>Nordrhein-Westfalen</x:v>
      </x:c>
      <x:c r="C89" s="75" t="n">
        <x:v>3062</x:v>
      </x:c>
      <x:c r="D89" s="75" t="n">
        <x:v>1001.972</x:v>
      </x:c>
      <x:c r="E89" s="75" t="n">
        <x:v>2.057146505673911</x:v>
      </x:c>
      <x:c r="F89" s="75" t="n">
        <x:v>2061.2031985831</x:v>
      </x:c>
      <x:c r="G89" s="75" t="n">
        <x:v>1000.7968014169</x:v>
      </x:c>
      <x:c r="H89" s="122" t="n">
        <x:v>0.3268441546103527</x:v>
      </x:c>
    </x:row>
    <x:row r="90">
      <x:c r="A90" s="12" t="n">
        <x:v>2025</x:v>
      </x:c>
      <x:c r="B90" s="12" t="str">
        <x:v>Rheinland-Pfalz</x:v>
      </x:c>
      <x:c r="C90" s="75" t="n">
        <x:v>422.34539632</x:v>
      </x:c>
      <x:c r="D90" s="75" t="n">
        <x:v>242.067</x:v>
      </x:c>
      <x:c r="E90" s="75" t="n">
        <x:v>2.64529569663315</x:v>
      </x:c>
      <x:c r="F90" s="75" t="n">
        <x:v>640.3387933968967</x:v>
      </x:c>
      <x:c r="G90" s="75" t="n">
        <x:v>217.99339707689666</x:v>
      </x:c>
      <x:c r="H90" s="122" t="n">
        <x:v>0.5161495756230021</x:v>
      </x:c>
    </x:row>
    <x:row r="91">
      <x:c r="A91" s="12" t="n">
        <x:v>2025</x:v>
      </x:c>
      <x:c r="B91" s="12" t="str">
        <x:v>Schleswig-Holstein</x:v>
      </x:c>
      <x:c r="C91" s="75" t="n">
        <x:v>470.9</x:v>
      </x:c>
      <x:c r="D91" s="75" t="n">
        <x:v>250.522</x:v>
      </x:c>
      <x:c r="E91" s="75" t="n">
        <x:v>2.64529569663315</x:v>
      </x:c>
      <x:c r="F91" s="75" t="n">
        <x:v>662.70476851193</x:v>
      </x:c>
      <x:c r="G91" s="75" t="n">
        <x:v>191.80476851192998</x:v>
      </x:c>
      <x:c r="H91" s="122" t="n">
        <x:v>0.40731528671040557</x:v>
      </x:c>
    </x:row>
  </x:sheetData>
  <x:mergeCells>
    <x:mergeCell ref="A1:H1"/>
  </x:mergeCells>
  <x:pageMargins left="0.7" right="0.7" top="0.75" bottom="0.75" header="0.3" footer="0.3"/>
</x:worksheet>
</file>

<file path=xl/worksheets/sheet31.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0" hidden="0" customWidth="1"/>
    <x:col min="2" max="2" width="18" hidden="0" customWidth="1"/>
    <x:col min="3" max="3" width="20" hidden="0" customWidth="1"/>
    <x:col min="4" max="4" width="22" hidden="0" customWidth="1"/>
    <x:col min="5" max="5" width="22" hidden="0" customWidth="1"/>
    <x:col min="6" max="6" width="20" hidden="0" customWidth="1"/>
    <x:col min="7" max="7" width="22" hidden="0" customWidth="1"/>
    <x:col min="8" max="8" width="20" hidden="0" customWidth="1"/>
    <x:col min="9" max="9" width="30" hidden="0" customWidth="1"/>
    <x:col min="10" max="10" width="24" hidden="0" customWidth="1"/>
    <x:col min="12" max="12" width="18" hidden="0" customWidth="1"/>
    <x:col min="13" max="13" width="18" hidden="0" customWidth="1"/>
    <x:col min="14" max="14" width="18" hidden="0" customWidth="1"/>
  </x:cols>
  <x:sheetData>
    <x:row r="1">
      <x:c r="A1" s="371" t="str">
        <x:v>Bundeshaushalt und migrationsbezogene Ausgaben 2016-2025</x:v>
      </x:c>
    </x:row>
    <x:row r="2">
      <x:c r="A2" s="374" t="str">
        <x:v>Nur die Bundesleistungen im Kontext Flucht/Migration sind tatsächlich Ausgaben des Bundes. Das modellierte konsolidierte Gesamtszenario umfasst zusätzlich Länder und Kommunen. Sein Verhältnis zum Bundeshaushalt ist nur ein Größenvergleich, kein Finanzierungsanteil des Bundes.</x:v>
      </x:c>
    </x:row>
    <x:row r="5">
      <x:c r="A5" s="378" t="str">
        <x:v>Jahr</x:v>
      </x:c>
      <x:c r="B5" s="378" t="str">
        <x:v>Bundeshaushalt Ist (Mrd. €)</x:v>
      </x:c>
      <x:c r="C5" s="378" t="str">
        <x:v>Bund Flucht/Migration (Mrd. €)</x:v>
      </x:c>
      <x:c r="D5" s="378" t="str">
        <x:v>Bund Flucht/Migration in % des Bundeshaushalts</x:v>
      </x:c>
      <x:c r="E5" s="378" t="str">
        <x:v>Länder/Kommunen Vollmodell zentral (Mrd. €)</x:v>
      </x:c>
      <x:c r="F5" s="378" t="str">
        <x:v>strukturelle Transferbereinigung (Mrd. €)</x:v>
      </x:c>
      <x:c r="G5" s="378" t="str">
        <x:v>Konsolidiertes Zentralszenario (Mrd. €)</x:v>
      </x:c>
      <x:c r="H5" s="378" t="str">
        <x:v>Zentralszenario / Bundeshaushalt*</x:v>
      </x:c>
      <x:c r="I5" s="378" t="str">
        <x:v>Quelle Bundeshaushalt</x:v>
      </x:c>
      <x:c r="J5" s="378" t="str">
        <x:v>Quelle Bund Flucht/Migration</x:v>
      </x:c>
      <x:c r="L5" s="377" t="str">
        <x:v>Jahr</x:v>
      </x:c>
      <x:c r="M5" s="377" t="str">
        <x:v>Bund Flucht/Migration %</x:v>
      </x:c>
      <x:c r="N5" s="377" t="str">
        <x:v>Zentralszenario / Bundeshaushalt*</x:v>
      </x:c>
    </x:row>
    <x:row r="6">
      <x:c r="A6" s="12" t="n">
        <x:v>2016</x:v>
      </x:c>
      <x:c r="B6" s="14" t="n">
        <x:v>310.6</x:v>
      </x:c>
      <x:c r="C6" s="14" t="n">
        <x:v>20.1</x:v>
      </x:c>
      <x:c r="D6" s="122" t="n">
        <x:f>C6/B6</x:f>
        <x:v>0.06471345782356729</x:v>
      </x:c>
      <x:c r="E6" s="14" t="n">
        <x:f>SUMIF('Imputierte Landjahre'!$A$4:$A$163,A6,'Imputierte Landjahre'!$M$4:$M$163)/1000</x:f>
        <x:v>20.7980673201035</x:v>
      </x:c>
      <x:c r="F6" s="14" t="n">
        <x:v>7.852</x:v>
      </x:c>
      <x:c r="G6" s="14" t="n">
        <x:f>C6+E6-F6</x:f>
        <x:v>33.046067320103504</x:v>
      </x:c>
      <x:c r="H6" s="122" t="n">
        <x:f>G6/B6</x:f>
        <x:v>0.10639429272409369</x:v>
      </x:c>
      <x:c r="I6" s="12" t="str">
        <x:v>BMF Monatsbericht 10/2022</x:v>
      </x:c>
      <x:c r="J6" s="12" t="str">
        <x:v>BT-Drs. 21/6280</x:v>
      </x:c>
      <x:c r="L6" t="n">
        <x:f>A6</x:f>
        <x:v>2016</x:v>
      </x:c>
      <x:c r="M6" s="52" t="n">
        <x:f>D6</x:f>
        <x:v>0.06471345782356729</x:v>
      </x:c>
      <x:c r="N6" s="52" t="n">
        <x:f>H6</x:f>
        <x:v>0.10639429272409369</x:v>
      </x:c>
    </x:row>
    <x:row r="7">
      <x:c r="A7" s="12" t="n">
        <x:v>2017</x:v>
      </x:c>
      <x:c r="B7" s="14" t="n">
        <x:v>325.4</x:v>
      </x:c>
      <x:c r="C7" s="14" t="n">
        <x:v>21.1</x:v>
      </x:c>
      <x:c r="D7" s="122" t="n">
        <x:f>C7/B7</x:f>
        <x:v>0.06484326982175785</x:v>
      </x:c>
      <x:c r="E7" s="14" t="n">
        <x:f>SUMIF('Imputierte Landjahre'!$A$4:$A$163,A7,'Imputierte Landjahre'!$M$4:$M$163)/1000</x:f>
        <x:v>14.918981013291527</x:v>
      </x:c>
      <x:c r="F7" s="14" t="n">
        <x:v>3.513</x:v>
      </x:c>
      <x:c r="G7" s="14" t="n">
        <x:f>C7+E7-F7</x:f>
        <x:v>32.50598101329153</x:v>
      </x:c>
      <x:c r="H7" s="122" t="n">
        <x:f>G7/B7</x:f>
        <x:v>0.09989545486567773</x:v>
      </x:c>
      <x:c r="I7" s="12" t="str">
        <x:v>BMF Monatsbericht 10/2022</x:v>
      </x:c>
      <x:c r="J7" s="12" t="str">
        <x:v>BT-Drs. 21/6280</x:v>
      </x:c>
      <x:c r="L7" t="n">
        <x:f>A7</x:f>
        <x:v>2017</x:v>
      </x:c>
      <x:c r="M7" s="52" t="n">
        <x:f>D7</x:f>
        <x:v>0.06484326982175785</x:v>
      </x:c>
      <x:c r="N7" s="52" t="n">
        <x:f>H7</x:f>
        <x:v>0.09989545486567773</x:v>
      </x:c>
    </x:row>
    <x:row r="8">
      <x:c r="A8" s="12" t="n">
        <x:v>2018</x:v>
      </x:c>
      <x:c r="B8" s="14" t="n">
        <x:v>336.7</x:v>
      </x:c>
      <x:c r="C8" s="14" t="n">
        <x:v>23</x:v>
      </x:c>
      <x:c r="D8" s="122" t="n">
        <x:f>C8/B8</x:f>
        <x:v>0.0683100683100683</x:v>
      </x:c>
      <x:c r="E8" s="14" t="n">
        <x:f>SUMIF('Imputierte Landjahre'!$A$4:$A$163,A8,'Imputierte Landjahre'!$M$4:$M$163)/1000</x:f>
        <x:v>12.798607946648755</x:v>
      </x:c>
      <x:c r="F8" s="14" t="n">
        <x:v>3.957</x:v>
      </x:c>
      <x:c r="G8" s="14" t="n">
        <x:f>C8+E8-F8</x:f>
        <x:v>31.841607946648757</x:v>
      </x:c>
      <x:c r="H8" s="122" t="n">
        <x:f>G8/B8</x:f>
        <x:v>0.09456967017121698</x:v>
      </x:c>
      <x:c r="I8" s="12" t="str">
        <x:v>BMF Monatsbericht 10/2022</x:v>
      </x:c>
      <x:c r="J8" s="12" t="str">
        <x:v>BT-Drs. 21/6280</x:v>
      </x:c>
      <x:c r="L8" t="n">
        <x:f>A8</x:f>
        <x:v>2018</x:v>
      </x:c>
      <x:c r="M8" s="52" t="n">
        <x:f>D8</x:f>
        <x:v>0.0683100683100683</x:v>
      </x:c>
      <x:c r="N8" s="52" t="n">
        <x:f>H8</x:f>
        <x:v>0.09456967017121698</x:v>
      </x:c>
    </x:row>
    <x:row r="9">
      <x:c r="A9" s="12" t="n">
        <x:v>2019</x:v>
      </x:c>
      <x:c r="B9" s="14" t="n">
        <x:v>343.2</x:v>
      </x:c>
      <x:c r="C9" s="14" t="n">
        <x:v>23.1</x:v>
      </x:c>
      <x:c r="D9" s="122" t="n">
        <x:f>C9/B9</x:f>
        <x:v>0.06730769230769232</x:v>
      </x:c>
      <x:c r="E9" s="14" t="n">
        <x:f>SUMIF('Imputierte Landjahre'!$A$4:$A$163,A9,'Imputierte Landjahre'!$M$4:$M$163)/1000</x:f>
        <x:v>10.507428337065893</x:v>
      </x:c>
      <x:c r="F9" s="14" t="n">
        <x:v>3.541</x:v>
      </x:c>
      <x:c r="G9" s="14" t="n">
        <x:f>C9+E9-F9</x:f>
        <x:v>30.066428337065897</x:v>
      </x:c>
      <x:c r="H9" s="122" t="n">
        <x:f>G9/B9</x:f>
        <x:v>0.08760614317326894</x:v>
      </x:c>
      <x:c r="I9" s="12" t="str">
        <x:v>BMF Monatsbericht 10/2022</x:v>
      </x:c>
      <x:c r="J9" s="12" t="str">
        <x:v>BT-Drs. 21/6280</x:v>
      </x:c>
      <x:c r="L9" t="n">
        <x:f>A9</x:f>
        <x:v>2019</x:v>
      </x:c>
      <x:c r="M9" s="52" t="n">
        <x:f>D9</x:f>
        <x:v>0.06730769230769232</x:v>
      </x:c>
      <x:c r="N9" s="52" t="n">
        <x:f>H9</x:f>
        <x:v>0.08760614317326894</x:v>
      </x:c>
    </x:row>
    <x:row r="10">
      <x:c r="A10" s="12" t="n">
        <x:v>2020</x:v>
      </x:c>
      <x:c r="B10" s="14" t="n">
        <x:v>441.8</x:v>
      </x:c>
      <x:c r="C10" s="14" t="n">
        <x:v>22.8</x:v>
      </x:c>
      <x:c r="D10" s="122" t="n">
        <x:f>C10/B10</x:f>
        <x:v>0.05160706201901313</x:v>
      </x:c>
      <x:c r="E10" s="14" t="n">
        <x:f>SUMIF('Imputierte Landjahre'!$A$4:$A$163,A10,'Imputierte Landjahre'!$M$4:$M$163)/1000</x:f>
        <x:v>8.900007784103867</x:v>
      </x:c>
      <x:c r="F10" s="14" t="n">
        <x:v>1.703</x:v>
      </x:c>
      <x:c r="G10" s="14" t="n">
        <x:f>C10+E10-F10</x:f>
        <x:v>29.997007784103868</x:v>
      </x:c>
      <x:c r="H10" s="122" t="n">
        <x:f>G10/B10</x:f>
        <x:v>0.0678972561885556</x:v>
      </x:c>
      <x:c r="I10" s="12" t="str">
        <x:v>BMF Monatsbericht 10/2022</x:v>
      </x:c>
      <x:c r="J10" s="12" t="str">
        <x:v>BT-Drs. 21/6280</x:v>
      </x:c>
      <x:c r="L10" t="n">
        <x:f>A10</x:f>
        <x:v>2020</x:v>
      </x:c>
      <x:c r="M10" s="52" t="n">
        <x:f>D10</x:f>
        <x:v>0.05160706201901313</x:v>
      </x:c>
      <x:c r="N10" s="52" t="n">
        <x:f>H10</x:f>
        <x:v>0.0678972561885556</x:v>
      </x:c>
    </x:row>
    <x:row r="11">
      <x:c r="A11" s="12" t="n">
        <x:v>2021</x:v>
      </x:c>
      <x:c r="B11" s="14" t="n">
        <x:v>556.6</x:v>
      </x:c>
      <x:c r="C11" s="14" t="n">
        <x:v>21.7</x:v>
      </x:c>
      <x:c r="D11" s="122" t="n">
        <x:f>C11/B11</x:f>
        <x:v>0.03898670499461013</x:v>
      </x:c>
      <x:c r="E11" s="14" t="n">
        <x:f>SUMIF('Imputierte Landjahre'!$A$4:$A$163,A11,'Imputierte Landjahre'!$M$4:$M$163)/1000</x:f>
        <x:v>7.680482759076356</x:v>
      </x:c>
      <x:c r="F11" s="14" t="n">
        <x:v>1.35</x:v>
      </x:c>
      <x:c r="G11" s="14" t="n">
        <x:f>C11+E11-F11</x:f>
        <x:v>28.030482759076353</x:v>
      </x:c>
      <x:c r="H11" s="122" t="n">
        <x:f>G11/B11</x:f>
        <x:v>0.05036019180574264</x:v>
      </x:c>
      <x:c r="I11" s="12" t="str">
        <x:v>BMF Monatsbericht 10/2022</x:v>
      </x:c>
      <x:c r="J11" s="12" t="str">
        <x:v>BT-Drs. 21/6280</x:v>
      </x:c>
      <x:c r="L11" t="n">
        <x:f>A11</x:f>
        <x:v>2021</x:v>
      </x:c>
      <x:c r="M11" s="52" t="n">
        <x:f>D11</x:f>
        <x:v>0.03898670499461013</x:v>
      </x:c>
      <x:c r="N11" s="52" t="n">
        <x:f>H11</x:f>
        <x:v>0.05036019180574264</x:v>
      </x:c>
    </x:row>
    <x:row r="12">
      <x:c r="A12" s="12" t="n">
        <x:v>2022</x:v>
      </x:c>
      <x:c r="B12" s="14" t="n">
        <x:v>480.7</x:v>
      </x:c>
      <x:c r="C12" s="14" t="n">
        <x:v>28.3</x:v>
      </x:c>
      <x:c r="D12" s="122" t="n">
        <x:f>C12/B12</x:f>
        <x:v>0.0588724776367797</x:v>
      </x:c>
      <x:c r="E12" s="14" t="n">
        <x:f>SUMIF('Imputierte Landjahre'!$A$4:$A$163,A12,'Imputierte Landjahre'!$M$4:$M$163)/1000</x:f>
        <x:v>11.872112640588238</x:v>
      </x:c>
      <x:c r="F12" s="14" t="n">
        <x:v>4.392</x:v>
      </x:c>
      <x:c r="G12" s="14" t="n">
        <x:f>C12+E12-F12</x:f>
        <x:v>35.780112640588236</x:v>
      </x:c>
      <x:c r="H12" s="122" t="n">
        <x:f>G12/B12</x:f>
        <x:v>0.07443335269521165</x:v>
      </x:c>
      <x:c r="I12" s="12" t="str">
        <x:v>BMF Monatsbericht 11/2023</x:v>
      </x:c>
      <x:c r="J12" s="12" t="str">
        <x:v>BT-Drs. 21/6280</x:v>
      </x:c>
      <x:c r="L12" t="n">
        <x:f>A12</x:f>
        <x:v>2022</x:v>
      </x:c>
      <x:c r="M12" s="52" t="n">
        <x:f>D12</x:f>
        <x:v>0.0588724776367797</x:v>
      </x:c>
      <x:c r="N12" s="52" t="n">
        <x:f>H12</x:f>
        <x:v>0.07443335269521165</x:v>
      </x:c>
    </x:row>
    <x:row r="13">
      <x:c r="A13" s="12" t="n">
        <x:v>2023</x:v>
      </x:c>
      <x:c r="B13" s="14" t="n">
        <x:v>457.1</x:v>
      </x:c>
      <x:c r="C13" s="14" t="n">
        <x:v>29.6</x:v>
      </x:c>
      <x:c r="D13" s="122" t="n">
        <x:f>C13/B13</x:f>
        <x:v>0.06475607088164516</x:v>
      </x:c>
      <x:c r="E13" s="14" t="n">
        <x:f>SUMIF('Imputierte Landjahre'!$A$4:$A$163,A13,'Imputierte Landjahre'!$M$4:$M$163)/1000</x:f>
        <x:v>15.008886475018901</x:v>
      </x:c>
      <x:c r="F13" s="14" t="n">
        <x:v>3.75</x:v>
      </x:c>
      <x:c r="G13" s="14" t="n">
        <x:f>C13+E13-F13</x:f>
        <x:v>40.858886475018906</x:v>
      </x:c>
      <x:c r="H13" s="122" t="n">
        <x:f>G13/B13</x:f>
        <x:v>0.08938719421356138</x:v>
      </x:c>
      <x:c r="I13" s="12" t="str">
        <x:v>BMF Monatsbericht 06/2026</x:v>
      </x:c>
      <x:c r="J13" s="12" t="str">
        <x:v>BT-Drs. 21/6280</x:v>
      </x:c>
      <x:c r="L13" t="n">
        <x:f>A13</x:f>
        <x:v>2023</x:v>
      </x:c>
      <x:c r="M13" s="52" t="n">
        <x:f>D13</x:f>
        <x:v>0.06475607088164516</x:v>
      </x:c>
      <x:c r="N13" s="52" t="n">
        <x:f>H13</x:f>
        <x:v>0.08938719421356138</x:v>
      </x:c>
    </x:row>
    <x:row r="14">
      <x:c r="A14" s="12" t="n">
        <x:v>2024</x:v>
      </x:c>
      <x:c r="B14" s="14" t="n">
        <x:v>465.7</x:v>
      </x:c>
      <x:c r="C14" s="14" t="n">
        <x:v>28</x:v>
      </x:c>
      <x:c r="D14" s="122" t="n">
        <x:f>C14/B14</x:f>
        <x:v>0.06012454369765944</x:v>
      </x:c>
      <x:c r="E14" s="14" t="n">
        <x:f>SUMIF('Imputierte Landjahre'!$A$4:$A$163,A14,'Imputierte Landjahre'!$M$4:$M$163)/1000</x:f>
        <x:v>13.989351116239588</x:v>
      </x:c>
      <x:c r="F14" s="14" t="n">
        <x:v>1.75</x:v>
      </x:c>
      <x:c r="G14" s="14" t="n">
        <x:f>C14+E14-F14</x:f>
        <x:v>40.23935111623959</x:v>
      </x:c>
      <x:c r="H14" s="122" t="n">
        <x:f>G14/B14</x:f>
        <x:v>0.08640616516263601</x:v>
      </x:c>
      <x:c r="I14" s="12" t="str">
        <x:v>BMF Monatsbericht 06/2026</x:v>
      </x:c>
      <x:c r="J14" s="12" t="str">
        <x:v>BT-Drs. 21/6280</x:v>
      </x:c>
      <x:c r="L14" t="n">
        <x:f>A14</x:f>
        <x:v>2024</x:v>
      </x:c>
      <x:c r="M14" s="52" t="n">
        <x:f>D14</x:f>
        <x:v>0.06012454369765944</x:v>
      </x:c>
      <x:c r="N14" s="52" t="n">
        <x:f>H14</x:f>
        <x:v>0.08640616516263601</x:v>
      </x:c>
    </x:row>
    <x:row r="15">
      <x:c r="A15" s="12" t="n">
        <x:v>2025</x:v>
      </x:c>
      <x:c r="B15" s="14" t="n">
        <x:v>493.3</x:v>
      </x:c>
      <x:c r="C15" s="14" t="n">
        <x:v>24.8</x:v>
      </x:c>
      <x:c r="D15" s="122" t="n">
        <x:f>C15/B15</x:f>
        <x:v>0.0502736671396716</x:v>
      </x:c>
      <x:c r="E15" s="14" t="n">
        <x:f>SUMIF('Imputierte Landjahre'!$A$4:$A$163,A15,'Imputierte Landjahre'!$M$4:$M$163)/1000</x:f>
        <x:v>14.07148401213325</x:v>
      </x:c>
      <x:c r="F15" s="14" t="n">
        <x:v>1.223</x:v>
      </x:c>
      <x:c r="G15" s="14" t="n">
        <x:f>C15+E15-F15</x:f>
        <x:v>37.64848401213325</x:v>
      </x:c>
      <x:c r="H15" s="122" t="n">
        <x:f>G15/B15</x:f>
        <x:v>0.07631965135238851</x:v>
      </x:c>
      <x:c r="I15" s="12" t="str">
        <x:v>BMF Monatsbericht 06/2026</x:v>
      </x:c>
      <x:c r="J15" s="12" t="str">
        <x:v>BT-Drs. 21/6280</x:v>
      </x:c>
      <x:c r="L15" t="n">
        <x:f>A15</x:f>
        <x:v>2025</x:v>
      </x:c>
      <x:c r="M15" s="52" t="n">
        <x:f>D15</x:f>
        <x:v>0.0502736671396716</x:v>
      </x:c>
      <x:c r="N15" s="52" t="n">
        <x:f>H15</x:f>
        <x:v>0.07631965135238851</x:v>
      </x:c>
    </x:row>
    <x:row r="16">
      <x:c r="A16" s="12"/>
      <x:c r="B16" s="14"/>
      <x:c r="C16" s="14"/>
      <x:c r="D16" s="122"/>
      <x:c r="E16" s="14"/>
      <x:c r="F16" s="14"/>
      <x:c r="G16" s="14"/>
      <x:c r="H16" s="122"/>
      <x:c r="I16" s="12"/>
      <x:c r="J16" s="12"/>
    </x:row>
    <x:row r="17">
      <x:c r="A17" s="12" t="str">
        <x:v>SUMME</x:v>
      </x:c>
      <x:c r="B17" s="14" t="n">
        <x:f>SUM(B6:B15)</x:f>
        <x:v>4211.099999999999</x:v>
      </x:c>
      <x:c r="C17" s="14" t="n">
        <x:f>SUM(C6:C15)</x:f>
        <x:v>242.50000000000003</x:v>
      </x:c>
      <x:c r="D17" s="122" t="n">
        <x:f>C17/B17</x:f>
        <x:v>0.057585903920590834</x:v>
      </x:c>
      <x:c r="E17" s="14" t="n">
        <x:f>SUM(E6:E15)</x:f>
        <x:v>130.54540940426986</x:v>
      </x:c>
      <x:c r="F17" s="14" t="n">
        <x:f>SUM(F6:F15)</x:f>
        <x:v>33.031</x:v>
      </x:c>
      <x:c r="G17" s="14" t="n">
        <x:f>SUM(G6:G15)</x:f>
        <x:v>340.01440940426994</x:v>
      </x:c>
      <x:c r="H17" s="122" t="n">
        <x:f>G17/B17</x:f>
        <x:v>0.08074242107864216</x:v>
      </x:c>
      <x:c r="I17" s="12"/>
      <x:c r="J17" s="12"/>
    </x:row>
    <x:row r="18">
      <x:c r="A18" s="12"/>
      <x:c r="B18" s="12"/>
      <x:c r="C18" s="12"/>
      <x:c r="D18" s="12"/>
      <x:c r="E18" s="12"/>
      <x:c r="F18" s="12"/>
      <x:c r="G18" s="12"/>
      <x:c r="H18" s="12"/>
      <x:c r="I18" s="12"/>
      <x:c r="J18" s="12"/>
    </x:row>
    <x:row r="19">
      <x:c r="A19" s="12"/>
      <x:c r="B19" s="12"/>
      <x:c r="C19" s="12"/>
      <x:c r="D19" s="12"/>
      <x:c r="E19" s="12"/>
      <x:c r="F19" s="12"/>
      <x:c r="G19" s="12"/>
      <x:c r="H19" s="12"/>
      <x:c r="I19" s="12"/>
      <x:c r="J19" s="12"/>
    </x:row>
    <x:row r="20">
      <x:c r="A20" s="378" t="str">
        <x:v>Quelle</x:v>
      </x:c>
      <x:c r="B20" s="378" t="str">
        <x:v>Jahre</x:v>
      </x:c>
      <x:c r="C20" s="378" t="str">
        <x:v>Ist-Ausgaben</x:v>
      </x:c>
      <x:c r="D20" s="378" t="str">
        <x:v>URL</x:v>
      </x:c>
      <x:c r="E20" s="12"/>
      <x:c r="F20" s="381" t="str">
        <x:v>Für Politfacts sollten zwei Kennzahlen getrennt gezeigt werden:
1. Bundesleistungen Flucht/Migration als tatsächlicher Anteil am Bundeshaushalt.
2. Das konsolidierte Gesamtszenario als bloßer Größenvergleich zum Bundeshaushalt.
Die zweite Kennzahl darf nicht als 'vom Bundeshaushalt verwendet' bezeichnet werden, weil sie Länder- und Kommunalausgaben enthält.</x:v>
      </x:c>
      <x:c r="G20" s="381"/>
      <x:c r="H20" s="381"/>
      <x:c r="I20" s="381"/>
      <x:c r="J20" s="381"/>
    </x:row>
    <x:row r="21">
      <x:c r="A21" s="12" t="str">
        <x:v>BMF Monatsbericht Oktober 2022</x:v>
      </x:c>
      <x:c r="B21" s="12" t="str">
        <x:v>2016-2021</x:v>
      </x:c>
      <x:c r="C21" s="12" t="str">
        <x:v>310,6 / 325,4 / 336,7 / 343,2 / 441,8 / 556,6 Mrd. €</x:v>
      </x:c>
      <x:c r="D21" s="12" t="str">
        <x:v>https://www.bundesfinanzministerium.de/Monatsberichte/2022/10/Inhalte/Kapitel-6-Statistiken/6-1-08-bundeshaushalt.html</x:v>
      </x:c>
      <x:c r="E21" s="12"/>
      <x:c r="F21" s="381"/>
      <x:c r="G21" s="381"/>
      <x:c r="H21" s="381"/>
      <x:c r="I21" s="381"/>
      <x:c r="J21" s="381"/>
    </x:row>
    <x:row r="22">
      <x:c r="A22" s="12" t="str">
        <x:v>BMF Monatsbericht November 2023</x:v>
      </x:c>
      <x:c r="B22" s="12" t="str">
        <x:v>2022</x:v>
      </x:c>
      <x:c r="C22" s="12" t="str">
        <x:v>480,7 Mrd. €</x:v>
      </x:c>
      <x:c r="D22" s="12" t="str">
        <x:v>https://www.bundesfinanzministerium.de/Monatsberichte/2023/11/Inhalte/Kapitel-6-Statistiken/6-1-08-bundeshaushalt.html</x:v>
      </x:c>
      <x:c r="E22" s="12"/>
      <x:c r="F22" s="381"/>
      <x:c r="G22" s="381"/>
      <x:c r="H22" s="381"/>
      <x:c r="I22" s="381"/>
      <x:c r="J22" s="381"/>
    </x:row>
    <x:row r="23">
      <x:c r="A23" s="12" t="str">
        <x:v>BMF Monatsbericht Juni 2026</x:v>
      </x:c>
      <x:c r="B23" s="12" t="str">
        <x:v>2023-2025</x:v>
      </x:c>
      <x:c r="C23" s="12" t="str">
        <x:v>457,1 / 465,7 / 493,3 Mrd. €</x:v>
      </x:c>
      <x:c r="D23" s="12" t="str">
        <x:v>https://www.bundesfinanzministerium.de/Monatsberichte/Ausgabe/2026/06/Inhalte/Kapitel-5-Statistiken/5-1-s07-bundeshaushalt-gesamtuebersicht.html</x:v>
      </x:c>
      <x:c r="E23" s="12"/>
      <x:c r="F23" s="381"/>
      <x:c r="G23" s="381"/>
      <x:c r="H23" s="381"/>
      <x:c r="I23" s="381"/>
      <x:c r="J23" s="381"/>
    </x:row>
    <x:row r="24">
      <x:c r="A24" s="12" t="str">
        <x:v>BT-Drs. 21/6280</x:v>
      </x:c>
      <x:c r="B24" s="12" t="str">
        <x:v>2016-2025</x:v>
      </x:c>
      <x:c r="C24" s="12" t="str">
        <x:v>Bund Flucht/Migration = 242,5 Mrd. € kumuliert</x:v>
      </x:c>
      <x:c r="D24" s="12" t="str">
        <x:v>https://dserver.bundestag.de/btd/21/062/2106280.pdf</x:v>
      </x:c>
      <x:c r="E24" s="12"/>
      <x:c r="F24" s="381"/>
      <x:c r="G24" s="381"/>
      <x:c r="H24" s="381"/>
      <x:c r="I24" s="381"/>
      <x:c r="J24" s="381"/>
    </x:row>
  </x:sheetData>
  <x:mergeCells>
    <x:mergeCell ref="A1:J1"/>
    <x:mergeCell ref="A2:J3"/>
    <x:mergeCell ref="F20:J24"/>
  </x:mergeCells>
  <x:pageMargins left="0.7" right="0.7" top="0.75" bottom="0.75" header="0.3" footer="0.3"/>
  <x:drawing xmlns:r="http://schemas.openxmlformats.org/officeDocument/2006/relationships" r:id="R1063a6629e3b45fa"/>
</x:worksheet>
</file>